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" windowWidth="15960" windowHeight="13740"/>
  </bookViews>
  <sheets>
    <sheet name="2 - Architektonicko – sta..." sheetId="1" r:id="rId1"/>
  </sheets>
  <calcPr calcId="144525"/>
</workbook>
</file>

<file path=xl/calcChain.xml><?xml version="1.0" encoding="utf-8"?>
<calcChain xmlns="http://schemas.openxmlformats.org/spreadsheetml/2006/main">
  <c r="BK275" i="1" l="1"/>
  <c r="BI275" i="1"/>
  <c r="BH275" i="1"/>
  <c r="BG275" i="1"/>
  <c r="BF275" i="1"/>
  <c r="BE275" i="1"/>
  <c r="BK268" i="1"/>
  <c r="BI268" i="1"/>
  <c r="BH268" i="1"/>
  <c r="BG268" i="1"/>
  <c r="BF268" i="1"/>
  <c r="BE268" i="1"/>
  <c r="BK267" i="1"/>
  <c r="BK266" i="1"/>
  <c r="BI266" i="1"/>
  <c r="BH266" i="1"/>
  <c r="BG266" i="1"/>
  <c r="BE266" i="1"/>
  <c r="BF266" i="1"/>
  <c r="BK265" i="1"/>
  <c r="BI265" i="1"/>
  <c r="BH265" i="1"/>
  <c r="BG265" i="1"/>
  <c r="BE265" i="1"/>
  <c r="BF265" i="1"/>
  <c r="BK264" i="1"/>
  <c r="BI264" i="1"/>
  <c r="BH264" i="1"/>
  <c r="BG264" i="1"/>
  <c r="BE264" i="1"/>
  <c r="BF264" i="1"/>
  <c r="BK263" i="1"/>
  <c r="BI263" i="1"/>
  <c r="BH263" i="1"/>
  <c r="BG263" i="1"/>
  <c r="BE263" i="1"/>
  <c r="BF263" i="1"/>
  <c r="BK255" i="1"/>
  <c r="BI255" i="1"/>
  <c r="BH255" i="1"/>
  <c r="BG255" i="1"/>
  <c r="BE255" i="1"/>
  <c r="BF255" i="1"/>
  <c r="BK254" i="1"/>
  <c r="BI254" i="1"/>
  <c r="BH254" i="1"/>
  <c r="BG254" i="1"/>
  <c r="BE254" i="1"/>
  <c r="BF254" i="1"/>
  <c r="BK252" i="1"/>
  <c r="BI252" i="1"/>
  <c r="BH252" i="1"/>
  <c r="BG252" i="1"/>
  <c r="BE252" i="1"/>
  <c r="BF252" i="1"/>
  <c r="BK251" i="1"/>
  <c r="BI251" i="1"/>
  <c r="BH251" i="1"/>
  <c r="BG251" i="1"/>
  <c r="BE251" i="1"/>
  <c r="BF251" i="1"/>
  <c r="BK250" i="1"/>
  <c r="BK249" i="1" s="1"/>
  <c r="BI250" i="1"/>
  <c r="BH250" i="1"/>
  <c r="BG250" i="1"/>
  <c r="BE250" i="1"/>
  <c r="BF250" i="1"/>
  <c r="BK248" i="1"/>
  <c r="BI248" i="1"/>
  <c r="BH248" i="1"/>
  <c r="BG248" i="1"/>
  <c r="BF248" i="1"/>
  <c r="BE248" i="1"/>
  <c r="BK247" i="1"/>
  <c r="BI247" i="1"/>
  <c r="BH247" i="1"/>
  <c r="BG247" i="1"/>
  <c r="BF247" i="1"/>
  <c r="BE247" i="1"/>
  <c r="BK245" i="1"/>
  <c r="BI245" i="1"/>
  <c r="BH245" i="1"/>
  <c r="BG245" i="1"/>
  <c r="BF245" i="1"/>
  <c r="BE245" i="1"/>
  <c r="BK244" i="1"/>
  <c r="BI244" i="1"/>
  <c r="BH244" i="1"/>
  <c r="BG244" i="1"/>
  <c r="BF244" i="1"/>
  <c r="BE244" i="1"/>
  <c r="BK243" i="1"/>
  <c r="BK242" i="1" s="1"/>
  <c r="BI243" i="1"/>
  <c r="BH243" i="1"/>
  <c r="BG243" i="1"/>
  <c r="BF243" i="1"/>
  <c r="BE243" i="1"/>
  <c r="BK241" i="1"/>
  <c r="BI241" i="1"/>
  <c r="BH241" i="1"/>
  <c r="BG241" i="1"/>
  <c r="BE241" i="1"/>
  <c r="BF241" i="1"/>
  <c r="BK240" i="1"/>
  <c r="BI240" i="1"/>
  <c r="BH240" i="1"/>
  <c r="BG240" i="1"/>
  <c r="BE240" i="1"/>
  <c r="BF240" i="1"/>
  <c r="BK239" i="1"/>
  <c r="BI239" i="1"/>
  <c r="BH239" i="1"/>
  <c r="BG239" i="1"/>
  <c r="BE239" i="1"/>
  <c r="BF239" i="1"/>
  <c r="BK238" i="1"/>
  <c r="BI238" i="1"/>
  <c r="BH238" i="1"/>
  <c r="BG238" i="1"/>
  <c r="BE238" i="1"/>
  <c r="BF238" i="1"/>
  <c r="BK236" i="1"/>
  <c r="BI236" i="1"/>
  <c r="BH236" i="1"/>
  <c r="BG236" i="1"/>
  <c r="BE236" i="1"/>
  <c r="BF236" i="1"/>
  <c r="BK235" i="1"/>
  <c r="BI235" i="1"/>
  <c r="BH235" i="1"/>
  <c r="BG235" i="1"/>
  <c r="BE235" i="1"/>
  <c r="BF235" i="1"/>
  <c r="BK233" i="1"/>
  <c r="BI233" i="1"/>
  <c r="BH233" i="1"/>
  <c r="BG233" i="1"/>
  <c r="BE233" i="1"/>
  <c r="BF233" i="1"/>
  <c r="BK232" i="1"/>
  <c r="BK231" i="1" s="1"/>
  <c r="BK230" i="1"/>
  <c r="BK229" i="1" s="1"/>
  <c r="BI230" i="1"/>
  <c r="BH230" i="1"/>
  <c r="BG230" i="1"/>
  <c r="BE230" i="1"/>
  <c r="BF230" i="1"/>
  <c r="BK228" i="1"/>
  <c r="BI228" i="1"/>
  <c r="BH228" i="1"/>
  <c r="BG228" i="1"/>
  <c r="BF228" i="1"/>
  <c r="BE228" i="1"/>
  <c r="BK227" i="1"/>
  <c r="BI227" i="1"/>
  <c r="BH227" i="1"/>
  <c r="BG227" i="1"/>
  <c r="BF227" i="1"/>
  <c r="BE227" i="1"/>
  <c r="BK226" i="1"/>
  <c r="BI226" i="1"/>
  <c r="BH226" i="1"/>
  <c r="BG226" i="1"/>
  <c r="BF226" i="1"/>
  <c r="BE226" i="1"/>
  <c r="BK224" i="1"/>
  <c r="BI224" i="1"/>
  <c r="BH224" i="1"/>
  <c r="BG224" i="1"/>
  <c r="BF224" i="1"/>
  <c r="BE224" i="1"/>
  <c r="BK223" i="1"/>
  <c r="BI223" i="1"/>
  <c r="BH223" i="1"/>
  <c r="BG223" i="1"/>
  <c r="BF223" i="1"/>
  <c r="BE223" i="1"/>
  <c r="BK222" i="1"/>
  <c r="BI222" i="1"/>
  <c r="BH222" i="1"/>
  <c r="BG222" i="1"/>
  <c r="BF222" i="1"/>
  <c r="BE222" i="1"/>
  <c r="BK221" i="1"/>
  <c r="BI221" i="1"/>
  <c r="BH221" i="1"/>
  <c r="BG221" i="1"/>
  <c r="BF221" i="1"/>
  <c r="BE221" i="1"/>
  <c r="BK220" i="1"/>
  <c r="BI220" i="1"/>
  <c r="BH220" i="1"/>
  <c r="BG220" i="1"/>
  <c r="BF220" i="1"/>
  <c r="BE220" i="1"/>
  <c r="BK219" i="1"/>
  <c r="BI219" i="1"/>
  <c r="BH219" i="1"/>
  <c r="BG219" i="1"/>
  <c r="BF219" i="1"/>
  <c r="BE219" i="1"/>
  <c r="BK218" i="1"/>
  <c r="BI218" i="1"/>
  <c r="BH218" i="1"/>
  <c r="BG218" i="1"/>
  <c r="BF218" i="1"/>
  <c r="BE218" i="1"/>
  <c r="BK217" i="1"/>
  <c r="BI217" i="1"/>
  <c r="BH217" i="1"/>
  <c r="BG217" i="1"/>
  <c r="BF217" i="1"/>
  <c r="BE217" i="1"/>
  <c r="BK216" i="1"/>
  <c r="BI216" i="1"/>
  <c r="BH216" i="1"/>
  <c r="BG216" i="1"/>
  <c r="BF216" i="1"/>
  <c r="BE216" i="1"/>
  <c r="BK215" i="1"/>
  <c r="BK214" i="1"/>
  <c r="BI214" i="1"/>
  <c r="BH214" i="1"/>
  <c r="BG214" i="1"/>
  <c r="BE214" i="1"/>
  <c r="BF214" i="1"/>
  <c r="BK210" i="1"/>
  <c r="BI210" i="1"/>
  <c r="BH210" i="1"/>
  <c r="BG210" i="1"/>
  <c r="BE210" i="1"/>
  <c r="BF210" i="1"/>
  <c r="BK209" i="1"/>
  <c r="BI209" i="1"/>
  <c r="BH209" i="1"/>
  <c r="BG209" i="1"/>
  <c r="BE209" i="1"/>
  <c r="BF209" i="1"/>
  <c r="BK208" i="1"/>
  <c r="BI208" i="1"/>
  <c r="BH208" i="1"/>
  <c r="BG208" i="1"/>
  <c r="BE208" i="1"/>
  <c r="BF208" i="1"/>
  <c r="BK207" i="1"/>
  <c r="BK206" i="1"/>
  <c r="BI206" i="1"/>
  <c r="BH206" i="1"/>
  <c r="BG206" i="1"/>
  <c r="BF206" i="1"/>
  <c r="BE206" i="1"/>
  <c r="BK205" i="1"/>
  <c r="BI205" i="1"/>
  <c r="BH205" i="1"/>
  <c r="BG205" i="1"/>
  <c r="BF205" i="1"/>
  <c r="BE205" i="1"/>
  <c r="BK203" i="1"/>
  <c r="BI203" i="1"/>
  <c r="BH203" i="1"/>
  <c r="BG203" i="1"/>
  <c r="BF203" i="1"/>
  <c r="BE203" i="1"/>
  <c r="BK202" i="1"/>
  <c r="BI202" i="1"/>
  <c r="BH202" i="1"/>
  <c r="BG202" i="1"/>
  <c r="BF202" i="1"/>
  <c r="BE202" i="1"/>
  <c r="BK198" i="1"/>
  <c r="BI198" i="1"/>
  <c r="BH198" i="1"/>
  <c r="BG198" i="1"/>
  <c r="BF198" i="1"/>
  <c r="BE198" i="1"/>
  <c r="BK194" i="1"/>
  <c r="BK193" i="1" s="1"/>
  <c r="BI194" i="1"/>
  <c r="BH194" i="1"/>
  <c r="BG194" i="1"/>
  <c r="BF194" i="1"/>
  <c r="BE194" i="1"/>
  <c r="BK192" i="1"/>
  <c r="BI192" i="1"/>
  <c r="BH192" i="1"/>
  <c r="BG192" i="1"/>
  <c r="BE192" i="1"/>
  <c r="BF192" i="1"/>
  <c r="BK191" i="1"/>
  <c r="BI191" i="1"/>
  <c r="BH191" i="1"/>
  <c r="BG191" i="1"/>
  <c r="BE191" i="1"/>
  <c r="BF191" i="1"/>
  <c r="BK190" i="1"/>
  <c r="BI190" i="1"/>
  <c r="BH190" i="1"/>
  <c r="BG190" i="1"/>
  <c r="BE190" i="1"/>
  <c r="BF190" i="1"/>
  <c r="BK185" i="1"/>
  <c r="BI185" i="1"/>
  <c r="BH185" i="1"/>
  <c r="BG185" i="1"/>
  <c r="BE185" i="1"/>
  <c r="BF185" i="1"/>
  <c r="BK179" i="1"/>
  <c r="BI179" i="1"/>
  <c r="BH179" i="1"/>
  <c r="BG179" i="1"/>
  <c r="BE179" i="1"/>
  <c r="BF179" i="1"/>
  <c r="BK178" i="1"/>
  <c r="BK177" i="1"/>
  <c r="BI177" i="1"/>
  <c r="BH177" i="1"/>
  <c r="F38" i="1" s="1"/>
  <c r="BG177" i="1"/>
  <c r="BF177" i="1"/>
  <c r="BE177" i="1"/>
  <c r="BK173" i="1"/>
  <c r="BI173" i="1"/>
  <c r="BH173" i="1"/>
  <c r="BG173" i="1"/>
  <c r="BF173" i="1"/>
  <c r="BE173" i="1"/>
  <c r="BK171" i="1"/>
  <c r="BI171" i="1"/>
  <c r="BH171" i="1"/>
  <c r="BG171" i="1"/>
  <c r="BF171" i="1"/>
  <c r="BE171" i="1"/>
  <c r="BK170" i="1"/>
  <c r="BI170" i="1"/>
  <c r="BH170" i="1"/>
  <c r="BG170" i="1"/>
  <c r="BF170" i="1"/>
  <c r="BE170" i="1"/>
  <c r="BK169" i="1"/>
  <c r="BI169" i="1"/>
  <c r="BH169" i="1"/>
  <c r="BG169" i="1"/>
  <c r="BF169" i="1"/>
  <c r="BE169" i="1"/>
  <c r="BK159" i="1"/>
  <c r="BI159" i="1"/>
  <c r="BH159" i="1"/>
  <c r="BG159" i="1"/>
  <c r="BF159" i="1"/>
  <c r="BE159" i="1"/>
  <c r="BK158" i="1"/>
  <c r="BI158" i="1"/>
  <c r="BH158" i="1"/>
  <c r="BG158" i="1"/>
  <c r="BF158" i="1"/>
  <c r="BE158" i="1"/>
  <c r="BK157" i="1"/>
  <c r="BK156" i="1" s="1"/>
  <c r="BK134" i="1" s="1"/>
  <c r="BI157" i="1"/>
  <c r="BH157" i="1"/>
  <c r="BG157" i="1"/>
  <c r="BF157" i="1"/>
  <c r="BE157" i="1"/>
  <c r="BK155" i="1"/>
  <c r="BI155" i="1"/>
  <c r="BH155" i="1"/>
  <c r="BG155" i="1"/>
  <c r="BE155" i="1"/>
  <c r="BF155" i="1"/>
  <c r="BK152" i="1"/>
  <c r="BI152" i="1"/>
  <c r="BH152" i="1"/>
  <c r="BG152" i="1"/>
  <c r="BE152" i="1"/>
  <c r="BF152" i="1"/>
  <c r="BK142" i="1"/>
  <c r="BI142" i="1"/>
  <c r="BH142" i="1"/>
  <c r="BG142" i="1"/>
  <c r="BE142" i="1"/>
  <c r="BF142" i="1"/>
  <c r="BK140" i="1"/>
  <c r="BI140" i="1"/>
  <c r="BH140" i="1"/>
  <c r="BG140" i="1"/>
  <c r="BE140" i="1"/>
  <c r="BF140" i="1"/>
  <c r="BK139" i="1"/>
  <c r="BI139" i="1"/>
  <c r="BH139" i="1"/>
  <c r="BG139" i="1"/>
  <c r="BE139" i="1"/>
  <c r="BF139" i="1"/>
  <c r="BK138" i="1"/>
  <c r="BI138" i="1"/>
  <c r="BH138" i="1"/>
  <c r="BG138" i="1"/>
  <c r="BE138" i="1"/>
  <c r="BF138" i="1"/>
  <c r="BK136" i="1"/>
  <c r="BI136" i="1"/>
  <c r="BH136" i="1"/>
  <c r="BG136" i="1"/>
  <c r="BE136" i="1"/>
  <c r="BF136" i="1"/>
  <c r="BK135" i="1"/>
  <c r="J135" i="1" s="1"/>
  <c r="J98" i="1" s="1"/>
  <c r="J130" i="1"/>
  <c r="F130" i="1"/>
  <c r="J129" i="1"/>
  <c r="F129" i="1"/>
  <c r="J127" i="1"/>
  <c r="F127" i="1"/>
  <c r="E125" i="1"/>
  <c r="E123" i="1"/>
  <c r="J109" i="1"/>
  <c r="J108" i="1"/>
  <c r="J107" i="1"/>
  <c r="J106" i="1"/>
  <c r="J105" i="1"/>
  <c r="J104" i="1"/>
  <c r="J103" i="1"/>
  <c r="J102" i="1"/>
  <c r="J101" i="1"/>
  <c r="J100" i="1"/>
  <c r="J99" i="1"/>
  <c r="J92" i="1"/>
  <c r="F92" i="1"/>
  <c r="J91" i="1"/>
  <c r="F91" i="1"/>
  <c r="J89" i="1"/>
  <c r="F89" i="1"/>
  <c r="E87" i="1"/>
  <c r="E85" i="1"/>
  <c r="J39" i="1"/>
  <c r="J38" i="1"/>
  <c r="J37" i="1"/>
  <c r="J31" i="1"/>
  <c r="F39" i="1" l="1"/>
  <c r="J35" i="1"/>
  <c r="F37" i="1"/>
  <c r="BK133" i="1"/>
  <c r="J133" i="1" s="1"/>
  <c r="J96" i="1" s="1"/>
  <c r="J30" i="1" s="1"/>
  <c r="J32" i="1" s="1"/>
  <c r="J134" i="1"/>
  <c r="J97" i="1" s="1"/>
  <c r="F35" i="1"/>
  <c r="J114" i="1"/>
  <c r="J36" i="1"/>
  <c r="F36" i="1"/>
  <c r="J41" i="1" l="1"/>
</calcChain>
</file>

<file path=xl/sharedStrings.xml><?xml version="1.0" encoding="utf-8"?>
<sst xmlns="http://schemas.openxmlformats.org/spreadsheetml/2006/main" count="1502" uniqueCount="420">
  <si>
    <t>&gt;&gt;  skryté stĺpce  &lt;&lt;</t>
  </si>
  <si>
    <t>{364002e0-3a40-41f5-9bb6-fab725490484}</t>
  </si>
  <si>
    <t>0</t>
  </si>
  <si>
    <t>KRYCÍ LIST ROZPOČTU</t>
  </si>
  <si>
    <t>v ---  nižšie sa nachádzajú doplnkové a pomocné údaje k zostavám  --- v</t>
  </si>
  <si>
    <t>False</t>
  </si>
  <si>
    <t>Stavba:</t>
  </si>
  <si>
    <t>Autobusová zastávka</t>
  </si>
  <si>
    <t>Objekt:</t>
  </si>
  <si>
    <t xml:space="preserve">Architektonicko – stavebné riešnie </t>
  </si>
  <si>
    <t>JKSO:</t>
  </si>
  <si>
    <t>KS:</t>
  </si>
  <si>
    <t>Miesto:</t>
  </si>
  <si>
    <t>Seňa, k.ú. : Seňa, p.č. : 3508/9</t>
  </si>
  <si>
    <t>Dátum:</t>
  </si>
  <si>
    <t>2. 12. 2019</t>
  </si>
  <si>
    <t>Objednávateľ:</t>
  </si>
  <si>
    <t>IČO:</t>
  </si>
  <si>
    <t>Obec Seňa, Seňa 200, 044 58 Seňa</t>
  </si>
  <si>
    <t>IČ DPH:</t>
  </si>
  <si>
    <t>Zhotoviteľ:</t>
  </si>
  <si>
    <t xml:space="preserve"> </t>
  </si>
  <si>
    <t>Projektant:</t>
  </si>
  <si>
    <t>Spracovateľ:</t>
  </si>
  <si>
    <t>Poznámka:</t>
  </si>
  <si>
    <t>Náklady z rozpočtu</t>
  </si>
  <si>
    <t>Ostatné náklady</t>
  </si>
  <si>
    <t>Cena bez DPH</t>
  </si>
  <si>
    <t>Základ dane</t>
  </si>
  <si>
    <t>Sadzba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</si>
  <si>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</si>
  <si>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</si>
  <si>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</si>
  <si>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</si>
  <si>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</si>
  <si>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</si>
  <si>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</si>
  <si>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</si>
  <si>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</si>
  <si>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</si>
  <si>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</si>
  <si>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</si>
  <si>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</si>
  <si>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</si>
  <si>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</si>
  <si>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</si>
  <si>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</si>
  <si>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</si>
  <si>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</si>
  <si>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</si>
  <si>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</si>
  <si>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</si>
  <si>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</si>
  <si>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</si>
  <si>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Betónové kvetináče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</si>
  <si>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</si>
  <si>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</si>
  <si>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</si>
  <si>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</si>
  <si>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</si>
  <si>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</si>
  <si>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764 - Konštrukcie klampiarske</t>
  </si>
  <si>
    <t xml:space="preserve">    767 - Konštrukcie doplnkové kovové</t>
  </si>
  <si>
    <t xml:space="preserve">    783 - Nátery</t>
  </si>
  <si>
    <t>2) Ostatné náklady</t>
  </si>
  <si>
    <t>Celkové náklady za stavbu 1) + 2)</t>
  </si>
  <si>
    <t>ROZPOČET</t>
  </si>
  <si>
    <t>PČ</t>
  </si>
  <si>
    <t>Typ</t>
  </si>
  <si>
    <t>Kód</t>
  </si>
  <si>
    <t>Popis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</si>
  <si>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</si>
  <si>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</si>
  <si>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</si>
  <si>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</si>
  <si>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</si>
  <si>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</si>
  <si>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</si>
  <si>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</si>
  <si>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</si>
  <si>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</si>
  <si>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</t>
  </si>
  <si>
    <t>HSV</t>
  </si>
  <si>
    <t>Práce a dodávky HSV</t>
  </si>
  <si>
    <t>1</t>
  </si>
  <si>
    <t>ROZPOCET</t>
  </si>
  <si>
    <t>Zemné práce</t>
  </si>
  <si>
    <t>K</t>
  </si>
  <si>
    <t>113106614</t>
  </si>
  <si>
    <t>Rozoberanie zámkovej dlažby v ploche nad 20 m2,  -0,26000t</t>
  </si>
  <si>
    <t>m2</t>
  </si>
  <si>
    <t>4</t>
  </si>
  <si>
    <t>2</t>
  </si>
  <si>
    <t>1912730586</t>
  </si>
  <si>
    <t>VV</t>
  </si>
  <si>
    <t>11,50*4,20</t>
  </si>
  <si>
    <t>True</t>
  </si>
  <si>
    <t>113107111</t>
  </si>
  <si>
    <t>Odstránenie krytu v ploche do 200 m2 z kameniva ťaženého, hr. do 100 mm,  -0,16000t</t>
  </si>
  <si>
    <t>-1661401855</t>
  </si>
  <si>
    <t>3</t>
  </si>
  <si>
    <t>113202111</t>
  </si>
  <si>
    <t>Vytrhanie obrúb kamenných, s vybúraním lôžka, z krajníkov alebo obrubníkov stojatých,  -0,14500t</t>
  </si>
  <si>
    <t>m</t>
  </si>
  <si>
    <t>1237853927</t>
  </si>
  <si>
    <t>122201101</t>
  </si>
  <si>
    <t>Odkopávka a prekopávka nezapažená v hornine 3, do 100 m3</t>
  </si>
  <si>
    <t>m3</t>
  </si>
  <si>
    <t>-1086731390</t>
  </si>
  <si>
    <t>11,50*4,20*0,10</t>
  </si>
  <si>
    <t>5</t>
  </si>
  <si>
    <t>132211101</t>
  </si>
  <si>
    <t>Hĺbenie rýh šírky do 600 mm v  hornine tr.3 súdržných, ručne</t>
  </si>
  <si>
    <t>-1020765728</t>
  </si>
  <si>
    <t xml:space="preserve">" zaklad pod lavičky, totem, kvetinače " </t>
  </si>
  <si>
    <t>(0,55*1,35+0,30*0,55)*0,50</t>
  </si>
  <si>
    <t>0,70*1,40*0,50+2,60*0,20*0,50</t>
  </si>
  <si>
    <t>(1,10+4,60+0,80+2,59)*0,15*0,50</t>
  </si>
  <si>
    <t>(0,65+0,90+0,55+1,90)*0,55*0,50</t>
  </si>
  <si>
    <t>(1,32+1,61)*0,60*0,50+(0,75+0,55)*0,20*0,50</t>
  </si>
  <si>
    <t>(2,0+2,10+1,40)*0,15*0,50</t>
  </si>
  <si>
    <t>(1,10*0,41+1,20*0,60+0,60*0,50)*0,50</t>
  </si>
  <si>
    <t>Súčet</t>
  </si>
  <si>
    <t>6</t>
  </si>
  <si>
    <t>133211101</t>
  </si>
  <si>
    <t>Hĺbenie šachiet v  hornine tr. 3 súdržných, ručne</t>
  </si>
  <si>
    <t>1817949502</t>
  </si>
  <si>
    <t xml:space="preserve">" pätky pod stlpy " </t>
  </si>
  <si>
    <t>0,55*0,45*1,0*4+0,45*0,45*1,0</t>
  </si>
  <si>
    <t>7</t>
  </si>
  <si>
    <t>182301123</t>
  </si>
  <si>
    <t>Úprava, rozprestretie zeminy do dospádu so sklonom do 1:5, plocha do 500 m2 v horninr tr.1-4</t>
  </si>
  <si>
    <t>361506264</t>
  </si>
  <si>
    <t>Zakladanie</t>
  </si>
  <si>
    <t>8</t>
  </si>
  <si>
    <t>215901101</t>
  </si>
  <si>
    <t>Zhutnenie podložia z rastlej horniny 1 až 4 pod násypy, z hornina súdržných do 92 % PS a nesúdržných</t>
  </si>
  <si>
    <t>-146707756</t>
  </si>
  <si>
    <t>9</t>
  </si>
  <si>
    <t>271573001</t>
  </si>
  <si>
    <t xml:space="preserve">Násyp pod základové  konštrukcie so zhutnením zo štrkopiesku </t>
  </si>
  <si>
    <t>-212963304</t>
  </si>
  <si>
    <t>10</t>
  </si>
  <si>
    <t>274313911</t>
  </si>
  <si>
    <t>Betón základových pásov, prostý tr. C 35/45</t>
  </si>
  <si>
    <t>2090849298</t>
  </si>
  <si>
    <t>11</t>
  </si>
  <si>
    <t>274351217</t>
  </si>
  <si>
    <t>Debnenie stien základových pásov, zhotovenie</t>
  </si>
  <si>
    <t>355308830</t>
  </si>
  <si>
    <t>12</t>
  </si>
  <si>
    <t>274351218</t>
  </si>
  <si>
    <t>Debnenie stien základových pásov, odstránenie-tradičné</t>
  </si>
  <si>
    <t>-649540021</t>
  </si>
  <si>
    <t>13</t>
  </si>
  <si>
    <t>275313911</t>
  </si>
  <si>
    <t>Betón základových pätiek, prostý tr. C 35/45</t>
  </si>
  <si>
    <t>478961098</t>
  </si>
  <si>
    <t>14</t>
  </si>
  <si>
    <t>275351217</t>
  </si>
  <si>
    <t>Debnenie stien základových pätiek, zhotovenie-tradičné</t>
  </si>
  <si>
    <t>769996545</t>
  </si>
  <si>
    <t>(0,55+0,45)*2*0,15*4</t>
  </si>
  <si>
    <t>0,45*4*0,15*1</t>
  </si>
  <si>
    <t>15</t>
  </si>
  <si>
    <t>275351218</t>
  </si>
  <si>
    <t>Debnenie stien základových pätiek, odstránenie-tradičné</t>
  </si>
  <si>
    <t>-752854942</t>
  </si>
  <si>
    <t>Betónové kvetináče</t>
  </si>
  <si>
    <t>16</t>
  </si>
  <si>
    <t>341321610</t>
  </si>
  <si>
    <t>Betón stien a priečok, železový (bez výstuže) tr. C 30/37</t>
  </si>
  <si>
    <t>649447669</t>
  </si>
  <si>
    <t xml:space="preserve">" Betonove kvetinače " </t>
  </si>
  <si>
    <t>(2,10+1,40+0,30+1,05+0,8+0,9+2,25+1,95)*0,50*0,075</t>
  </si>
  <si>
    <t>(2,10*2,0+0,80*1,0)*0,075</t>
  </si>
  <si>
    <t>2,80*1,25*0,075+(2,80+1,25)*2*0,50*0,075</t>
  </si>
  <si>
    <t>17</t>
  </si>
  <si>
    <t>341351105</t>
  </si>
  <si>
    <t>Debnenie stien a priečok  obojstranné zhotovenie</t>
  </si>
  <si>
    <t>-11244676</t>
  </si>
  <si>
    <t>(2,10+1,40+0,30+1,05+0,8+0,9+2,25+1,95)*0,50*2</t>
  </si>
  <si>
    <t>(2,80+1,25)*2*0,50*2</t>
  </si>
  <si>
    <t>18</t>
  </si>
  <si>
    <t>311321823</t>
  </si>
  <si>
    <t xml:space="preserve">Príplatok za pohľadový betón nadzákladových múrov </t>
  </si>
  <si>
    <t>-1738661939</t>
  </si>
  <si>
    <t>19</t>
  </si>
  <si>
    <t>341351106</t>
  </si>
  <si>
    <t>Debnenie stien a priečok  obojstranné odstránenie</t>
  </si>
  <si>
    <t>5537352</t>
  </si>
  <si>
    <t>20</t>
  </si>
  <si>
    <t>341361821</t>
  </si>
  <si>
    <t>Výstuž stien a priečok 10505</t>
  </si>
  <si>
    <t>t</t>
  </si>
  <si>
    <t>-1766709505</t>
  </si>
  <si>
    <t>Vodorovné konštrukcie</t>
  </si>
  <si>
    <t>21</t>
  </si>
  <si>
    <t>411321616</t>
  </si>
  <si>
    <t>Betón stropov a atiky,  železový tr. C 30/37</t>
  </si>
  <si>
    <t>-1088467844</t>
  </si>
  <si>
    <t>(4,10*4,63-0,50*0,90*3)*0,075</t>
  </si>
  <si>
    <t>(4,10*2+4,63)*0,175*0,375</t>
  </si>
  <si>
    <t>22</t>
  </si>
  <si>
    <t>411351105</t>
  </si>
  <si>
    <t>Debnenie stropov a atiky zhotovenie</t>
  </si>
  <si>
    <t>-971315986</t>
  </si>
  <si>
    <t>(4,10*2+4,63)*0,45+0,175*0,375*2</t>
  </si>
  <si>
    <t>4,63*0,10+(0,50+0,90)*2*0,10*3</t>
  </si>
  <si>
    <t>23</t>
  </si>
  <si>
    <t>411351106</t>
  </si>
  <si>
    <t>Debnenie stropov a atiky odstránenie</t>
  </si>
  <si>
    <t>-237143128</t>
  </si>
  <si>
    <t>24</t>
  </si>
  <si>
    <t>411354171</t>
  </si>
  <si>
    <t>Podporná konštrukcia stropov výšky do 4 m pre zaťaženie do 5 kPa zhotovenie</t>
  </si>
  <si>
    <t>-343136850</t>
  </si>
  <si>
    <t>4,10*4,63</t>
  </si>
  <si>
    <t>25</t>
  </si>
  <si>
    <t>411354172</t>
  </si>
  <si>
    <t>Podporná konštrukcia stropov výšky do 4 m pre zaťaženie do 5 kPa odstránenie</t>
  </si>
  <si>
    <t>1830230352</t>
  </si>
  <si>
    <t>26</t>
  </si>
  <si>
    <t>411361821</t>
  </si>
  <si>
    <t>Výstuž stropov doskových a atiky, 10505</t>
  </si>
  <si>
    <t>699861549</t>
  </si>
  <si>
    <t>Komunikácie</t>
  </si>
  <si>
    <t>27</t>
  </si>
  <si>
    <t>564801112</t>
  </si>
  <si>
    <t>Podklad zo štrkodrviny s rozprestretím a zhutnením, po zhutnení hr. 40 mm</t>
  </si>
  <si>
    <t>-1595059848</t>
  </si>
  <si>
    <t>28</t>
  </si>
  <si>
    <t>564831111</t>
  </si>
  <si>
    <t>Podklad zo štrkodrviny s rozprestretím a zhutnením, po zhutnení hr. 100 mm</t>
  </si>
  <si>
    <t>-847517747</t>
  </si>
  <si>
    <t>29</t>
  </si>
  <si>
    <t>596911140</t>
  </si>
  <si>
    <t>Kladenie betónovej zámkovej dlažby komunikácií pre peších hr.60 mm</t>
  </si>
  <si>
    <t>21427943</t>
  </si>
  <si>
    <t>" - lavičky, totem, kvetinače " -17,70</t>
  </si>
  <si>
    <t>30</t>
  </si>
  <si>
    <t>M</t>
  </si>
  <si>
    <t>592460007500</t>
  </si>
  <si>
    <t>Dlažba betónová zámková,hr.60mm, sivá</t>
  </si>
  <si>
    <t>1069884665</t>
  </si>
  <si>
    <t>Ostatné konštrukcie a práce-búranie</t>
  </si>
  <si>
    <t>31</t>
  </si>
  <si>
    <t>917862112</t>
  </si>
  <si>
    <t>Osadenie chodník. obrubníka betónového stojatého do lôžka z betónu prosteho tr. C 16/20 s bočnou oporou</t>
  </si>
  <si>
    <t>-273948784</t>
  </si>
  <si>
    <t>32</t>
  </si>
  <si>
    <t>592170003500</t>
  </si>
  <si>
    <t>Obrubník betónový rovný, lxšxv 1000x100x200 mm, sivá</t>
  </si>
  <si>
    <t>ks</t>
  </si>
  <si>
    <t>39324844</t>
  </si>
  <si>
    <t>33</t>
  </si>
  <si>
    <t>918101112</t>
  </si>
  <si>
    <t>Lôžko pod obrubníky, krajníky alebo obruby z dlažobných kociek z betónu prostého tr. C 16/20</t>
  </si>
  <si>
    <t>-1238439871</t>
  </si>
  <si>
    <t>34</t>
  </si>
  <si>
    <t>936124126</t>
  </si>
  <si>
    <t>Dodávka a montáž betónových lavičiek</t>
  </si>
  <si>
    <t>subor</t>
  </si>
  <si>
    <t>-2031083025</t>
  </si>
  <si>
    <t>35</t>
  </si>
  <si>
    <t>936941128</t>
  </si>
  <si>
    <t xml:space="preserve">Dodávka a montáž totemu s podsvieteným názvom obce </t>
  </si>
  <si>
    <t>2059860992</t>
  </si>
  <si>
    <t>36</t>
  </si>
  <si>
    <t>936941151</t>
  </si>
  <si>
    <t>Dodávka a montáž kovaného stĺpa</t>
  </si>
  <si>
    <t>1573650252</t>
  </si>
  <si>
    <t>37</t>
  </si>
  <si>
    <t>936174314</t>
  </si>
  <si>
    <t>Dodávka a montáž stojana na bicykle</t>
  </si>
  <si>
    <t>-1346466682</t>
  </si>
  <si>
    <t>38</t>
  </si>
  <si>
    <t>936941155</t>
  </si>
  <si>
    <t>Doddávka a montáž ozdobného podsvieteného kovaného obkladu stĺpov s technického skla, vrátane elektroinštalácie</t>
  </si>
  <si>
    <t>1447275234</t>
  </si>
  <si>
    <t>39</t>
  </si>
  <si>
    <t>936941317</t>
  </si>
  <si>
    <t xml:space="preserve">Dodávka a montáž zasklenia zastávky s konštrukciou, zasklenie z bezpečnostného kaleného skla  </t>
  </si>
  <si>
    <t>-1581592419</t>
  </si>
  <si>
    <t>(4,0+4,25+3,12)*2,50</t>
  </si>
  <si>
    <t>40</t>
  </si>
  <si>
    <t>936941319</t>
  </si>
  <si>
    <t>Dodávka a montáž informačnej tabule</t>
  </si>
  <si>
    <t>-2058214283</t>
  </si>
  <si>
    <t>41</t>
  </si>
  <si>
    <t>966001216</t>
  </si>
  <si>
    <t>Demontáž zastávkového prístrešku so strechou,  -1,15500 t</t>
  </si>
  <si>
    <t>-438298666</t>
  </si>
  <si>
    <t>42</t>
  </si>
  <si>
    <t>979089012</t>
  </si>
  <si>
    <t>Odvoz a likvidáciu vybúraných hmôt zabezpečí obec</t>
  </si>
  <si>
    <t>1215308605</t>
  </si>
  <si>
    <t>99</t>
  </si>
  <si>
    <t>Presun hmôt HSV</t>
  </si>
  <si>
    <t>43</t>
  </si>
  <si>
    <t>998223011</t>
  </si>
  <si>
    <t>Presun hmôt pre pozemné komunikácie s krytom dláždeným (822 2.3, 822 5.3) akejkoľvek dĺžky objektu</t>
  </si>
  <si>
    <t>-927256663</t>
  </si>
  <si>
    <t>PSV</t>
  </si>
  <si>
    <t>Práce a dodávky PSV</t>
  </si>
  <si>
    <t>712</t>
  </si>
  <si>
    <t>Izolácie striech, povlakové krytiny</t>
  </si>
  <si>
    <t>44</t>
  </si>
  <si>
    <t>712370070</t>
  </si>
  <si>
    <t>Zhotovenie povlakovej krytiny striech plochých do 10° PVC-P fóliou upevnenou prikotvením so zvarením spoju</t>
  </si>
  <si>
    <t>-1243821495</t>
  </si>
  <si>
    <t>4,10*4,63+(4,10*2+4,63)*0,50</t>
  </si>
  <si>
    <t>45</t>
  </si>
  <si>
    <t>283220002000</t>
  </si>
  <si>
    <t>Hydroizolačná fólia PVC-P FATRAFOL 810, hr. 1,5 mm, š. 1,3 m, izolácia plochých striech, farba sivá</t>
  </si>
  <si>
    <t>1734520904</t>
  </si>
  <si>
    <t>46</t>
  </si>
  <si>
    <t>712973410</t>
  </si>
  <si>
    <t>Detaily k termoplastom všeobecne, kútový uholník z hrubopoplastovaného plechu RŠ 80 mm, ohyb 90-135°</t>
  </si>
  <si>
    <t>-667401203</t>
  </si>
  <si>
    <t>4,10*2+4,6</t>
  </si>
  <si>
    <t>47</t>
  </si>
  <si>
    <t>712973885</t>
  </si>
  <si>
    <t>Detaily k termoplastom všeobecne, oplechovanie okraja odkvapovou lištou z hrubopolpast. plechu RŠ 200 mm</t>
  </si>
  <si>
    <t>-211734830</t>
  </si>
  <si>
    <t>48</t>
  </si>
  <si>
    <t>712990040</t>
  </si>
  <si>
    <t>Položenie geotextílie vodorovne alebo zvislo na strechy ploché do 10°</t>
  </si>
  <si>
    <t>-46650771</t>
  </si>
  <si>
    <t>49</t>
  </si>
  <si>
    <t>693110001200</t>
  </si>
  <si>
    <t>Geotextília 300g/m2</t>
  </si>
  <si>
    <t>-731483508</t>
  </si>
  <si>
    <t>50</t>
  </si>
  <si>
    <t>998712201</t>
  </si>
  <si>
    <t>Presun hmôt pre izoláciu povlakovej krytiny v objektoch výšky do 6 m</t>
  </si>
  <si>
    <t>%</t>
  </si>
  <si>
    <t>1185488515</t>
  </si>
  <si>
    <t>764</t>
  </si>
  <si>
    <t>Konštrukcie klampiarske</t>
  </si>
  <si>
    <t>51</t>
  </si>
  <si>
    <t>764352421</t>
  </si>
  <si>
    <t>Žľaby z poplast. plechu, pododkvapové polkruhové r.š. 200 mm</t>
  </si>
  <si>
    <t>-2115250821</t>
  </si>
  <si>
    <t>52</t>
  </si>
  <si>
    <t>764359411</t>
  </si>
  <si>
    <t>Kotlík kónický z poplast. plechu, pre rúry s priemerom do 100 mm</t>
  </si>
  <si>
    <t>-1379811167</t>
  </si>
  <si>
    <t>53</t>
  </si>
  <si>
    <t>764430410</t>
  </si>
  <si>
    <t>Oplechovanie muriva a atík z poplast. plechu, vrátane rohov r.š. 250 mm</t>
  </si>
  <si>
    <t>-214883201</t>
  </si>
  <si>
    <t>" atiky " 4,10*2+4,60</t>
  </si>
  <si>
    <t>54</t>
  </si>
  <si>
    <t>764454452</t>
  </si>
  <si>
    <t>Zvodové rúry poplast. plechu, kruhové priemer 80 mm</t>
  </si>
  <si>
    <t>977448682</t>
  </si>
  <si>
    <t>55</t>
  </si>
  <si>
    <t>998764201</t>
  </si>
  <si>
    <t>Presun hmôt pre konštrukcie klampiarske v objektoch výšky do 6 m</t>
  </si>
  <si>
    <t>1872712907</t>
  </si>
  <si>
    <t>767</t>
  </si>
  <si>
    <t>Konštrukcie doplnkové kovové</t>
  </si>
  <si>
    <t>56</t>
  </si>
  <si>
    <t>767310010</t>
  </si>
  <si>
    <t>Montáž strešného svetlíka neotváravého do plochej strechy</t>
  </si>
  <si>
    <t>2012769307</t>
  </si>
  <si>
    <t>57</t>
  </si>
  <si>
    <t>611340010910R</t>
  </si>
  <si>
    <t>Strešný svetlík 500x900 mm, pevný, obdĺžnikový tvar</t>
  </si>
  <si>
    <t>1754405571</t>
  </si>
  <si>
    <t>58</t>
  </si>
  <si>
    <t>767392112</t>
  </si>
  <si>
    <t>Montáž krytiny striech plechom tvarovaným skrutkovaním</t>
  </si>
  <si>
    <t>1696536944</t>
  </si>
  <si>
    <t>59</t>
  </si>
  <si>
    <t>138310001610R</t>
  </si>
  <si>
    <t>Plech trapézový lakoplast 80/250/0,75 mm</t>
  </si>
  <si>
    <t>-2000291210</t>
  </si>
  <si>
    <t>60</t>
  </si>
  <si>
    <t>767995108</t>
  </si>
  <si>
    <t>Montáž ostatných atypických kovových stavebných doplnkových konštrukcií nad 500 kg</t>
  </si>
  <si>
    <t>kg</t>
  </si>
  <si>
    <t>-1490255521</t>
  </si>
  <si>
    <t xml:space="preserve">" Stĺpy A,B,C,D - jakl 150/150x10; 1m/43,10kg " </t>
  </si>
  <si>
    <t>2,70*43,10*4</t>
  </si>
  <si>
    <t>" pätkový plech " 4*10</t>
  </si>
  <si>
    <t xml:space="preserve">" nosná konštrukcia strechy " </t>
  </si>
  <si>
    <t>" U140; 1m/16kg " 2*(4,0*2+4,32*4)*16</t>
  </si>
  <si>
    <t>" U100; 1m/10,6kg " 2*(1,25*6+0,50*3)*10,60</t>
  </si>
  <si>
    <t>61</t>
  </si>
  <si>
    <t>767995201</t>
  </si>
  <si>
    <t>Výroba kovových stavebných doplnkových konštrukcií, nosná konštrukcia</t>
  </si>
  <si>
    <t>1307305649</t>
  </si>
  <si>
    <t>62</t>
  </si>
  <si>
    <t>424130000500</t>
  </si>
  <si>
    <t xml:space="preserve">Konštrukcia oceľová </t>
  </si>
  <si>
    <t>1598471917</t>
  </si>
  <si>
    <t>63</t>
  </si>
  <si>
    <t>311720000810</t>
  </si>
  <si>
    <t>Kotviaci materiál stĺpov</t>
  </si>
  <si>
    <t>1382738566</t>
  </si>
  <si>
    <t>64</t>
  </si>
  <si>
    <t>998767201</t>
  </si>
  <si>
    <t>Presun hmôt pre kovové stavebné doplnkové konštrukcie v objektoch výšky do 6 m</t>
  </si>
  <si>
    <t>2001644169</t>
  </si>
  <si>
    <t>783</t>
  </si>
  <si>
    <t>Nátery</t>
  </si>
  <si>
    <t>65</t>
  </si>
  <si>
    <t>783222100</t>
  </si>
  <si>
    <t xml:space="preserve">Nátery kov.stav.doplnk.konštr. syntetické na vzduchu schnúce dvojnásobné </t>
  </si>
  <si>
    <t>-697418153</t>
  </si>
  <si>
    <t>" Stĺpy " 2,70*0,60*4</t>
  </si>
  <si>
    <t>" pätkový plech " 4*0,18</t>
  </si>
  <si>
    <t>2*(4,0*2+4,32*4)*0,52</t>
  </si>
  <si>
    <t>2*(1,25*6+0,50*3)*0,40</t>
  </si>
  <si>
    <t>66</t>
  </si>
  <si>
    <t>783226100</t>
  </si>
  <si>
    <t xml:space="preserve">Nátery kov.stav.doplnk.konštr. syntetické na vzduchu schnúce základný </t>
  </si>
  <si>
    <t>2037042977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</si>
</sst>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#,##0.000"/>
    <numFmt numFmtId="166" formatCode="#,##0.00000"/>
  </numFmts>
  <fonts count="27" x14ac:knownFonts="1">
    <font>
      <sz val="8"/>
      <color indexed="8"/>
      <name val="Arial CE"/>
    </font>
    <font>
      <sz val="8"/>
      <color indexed="11"/>
      <name val="Arial CE"/>
    </font>
    <font>
      <b/>
      <sz val="14"/>
      <color indexed="8"/>
      <name val="Arial CE"/>
    </font>
    <font>
      <sz val="10"/>
      <color indexed="11"/>
      <name val="Arial CE"/>
    </font>
    <font>
      <sz val="10"/>
      <color indexed="13"/>
      <name val="Arial CE"/>
    </font>
    <font>
      <b/>
      <sz val="11"/>
      <color indexed="8"/>
      <name val="Arial CE"/>
    </font>
    <font>
      <sz val="10"/>
      <color indexed="8"/>
      <name val="Arial CE"/>
    </font>
    <font>
      <sz val="10"/>
      <color indexed="14"/>
      <name val="Arial CE"/>
    </font>
    <font>
      <b/>
      <sz val="10"/>
      <color indexed="8"/>
      <name val="Arial CE"/>
    </font>
    <font>
      <b/>
      <sz val="12"/>
      <color indexed="15"/>
      <name val="Arial CE"/>
    </font>
    <font>
      <sz val="8"/>
      <color indexed="13"/>
      <name val="Arial CE"/>
    </font>
    <font>
      <b/>
      <sz val="12"/>
      <color indexed="8"/>
      <name val="Arial CE"/>
    </font>
    <font>
      <b/>
      <sz val="10"/>
      <color indexed="14"/>
      <name val="Arial CE"/>
    </font>
    <font>
      <sz val="9"/>
      <color indexed="8"/>
      <name val="Arial CE"/>
    </font>
    <font>
      <b/>
      <sz val="12"/>
      <color indexed="17"/>
      <name val="Arial CE"/>
    </font>
    <font>
      <sz val="12"/>
      <color indexed="18"/>
      <name val="Arial CE"/>
    </font>
    <font>
      <sz val="10"/>
      <color indexed="18"/>
      <name val="Arial CE"/>
    </font>
    <font>
      <sz val="9"/>
      <color indexed="13"/>
      <name val="Arial CE"/>
    </font>
    <font>
      <sz val="8"/>
      <color indexed="15"/>
      <name val="Arial CE"/>
    </font>
    <font>
      <b/>
      <sz val="8"/>
      <color indexed="8"/>
      <name val="Arial CE"/>
    </font>
    <font>
      <sz val="8"/>
      <color indexed="18"/>
      <name val="Arial CE"/>
    </font>
    <font>
      <sz val="7"/>
      <color indexed="13"/>
      <name val="Arial CE"/>
    </font>
    <font>
      <sz val="8"/>
      <color indexed="19"/>
      <name val="Arial CE"/>
    </font>
    <font>
      <sz val="8"/>
      <color indexed="20"/>
      <name val="Arial CE"/>
    </font>
    <font>
      <sz val="8"/>
      <color indexed="21"/>
      <name val="Arial CE"/>
    </font>
    <font>
      <i/>
      <sz val="9"/>
      <color indexed="22"/>
      <name val="Arial CE"/>
    </font>
    <font>
      <i/>
      <sz val="8"/>
      <color indexed="22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13"/>
      </bottom>
      <diagonal/>
    </border>
    <border>
      <left/>
      <right style="thin">
        <color indexed="8"/>
      </right>
      <top/>
      <bottom style="hair">
        <color indexed="13"/>
      </bottom>
      <diagonal/>
    </border>
    <border>
      <left/>
      <right/>
      <top style="hair">
        <color indexed="13"/>
      </top>
      <bottom/>
      <diagonal/>
    </border>
    <border>
      <left/>
      <right style="thin">
        <color indexed="8"/>
      </right>
      <top style="hair">
        <color indexed="13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13"/>
      </top>
      <bottom style="hair">
        <color indexed="13"/>
      </bottom>
      <diagonal/>
    </border>
    <border>
      <left/>
      <right style="thin">
        <color indexed="8"/>
      </right>
      <top style="hair">
        <color indexed="13"/>
      </top>
      <bottom style="hair">
        <color indexed="1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13"/>
      </right>
      <top/>
      <bottom/>
      <diagonal/>
    </border>
    <border>
      <left style="hair">
        <color indexed="13"/>
      </left>
      <right/>
      <top style="hair">
        <color indexed="13"/>
      </top>
      <bottom style="hair">
        <color indexed="13"/>
      </bottom>
      <diagonal/>
    </border>
    <border>
      <left style="hair">
        <color indexed="13"/>
      </left>
      <right style="thin">
        <color indexed="8"/>
      </right>
      <top/>
      <bottom/>
      <diagonal/>
    </border>
    <border>
      <left/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13"/>
      </left>
      <right/>
      <top/>
      <bottom/>
      <diagonal/>
    </border>
    <border>
      <left style="hair">
        <color indexed="13"/>
      </left>
      <right/>
      <top style="hair">
        <color indexed="13"/>
      </top>
      <bottom/>
      <diagonal/>
    </border>
    <border>
      <left/>
      <right style="hair">
        <color indexed="13"/>
      </right>
      <top style="hair">
        <color indexed="13"/>
      </top>
      <bottom/>
      <diagonal/>
    </border>
    <border>
      <left/>
      <right style="hair">
        <color indexed="13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13"/>
      </left>
      <right style="thin">
        <color indexed="8"/>
      </right>
      <top style="hair">
        <color indexed="13"/>
      </top>
      <bottom style="hair">
        <color indexed="13"/>
      </bottom>
      <diagonal/>
    </border>
    <border>
      <left style="hair">
        <color indexed="13"/>
      </left>
      <right/>
      <top/>
      <bottom style="hair">
        <color indexed="13"/>
      </bottom>
      <diagonal/>
    </border>
    <border>
      <left/>
      <right style="hair">
        <color indexed="13"/>
      </right>
      <top/>
      <bottom style="hair">
        <color indexed="13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/>
      <right/>
      <top style="hair">
        <color indexed="13"/>
      </top>
      <bottom style="thin">
        <color indexed="8"/>
      </bottom>
      <diagonal/>
    </border>
    <border>
      <left/>
      <right style="thin">
        <color indexed="8"/>
      </right>
      <top style="hair">
        <color indexed="13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 style="hair">
        <color indexed="13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0" borderId="6" xfId="0" applyFont="1" applyBorder="1" applyAlignment="1"/>
    <xf numFmtId="49" fontId="0" fillId="2" borderId="6" xfId="0" applyNumberFormat="1" applyFont="1" applyFill="1" applyBorder="1" applyAlignment="1">
      <alignment horizontal="left" vertical="center"/>
    </xf>
    <xf numFmtId="0" fontId="0" fillId="0" borderId="7" xfId="0" applyFont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49" fontId="2" fillId="2" borderId="6" xfId="0" applyNumberFormat="1" applyFont="1" applyFill="1" applyBorder="1" applyAlignment="1">
      <alignment horizontal="left" vertical="center"/>
    </xf>
    <xf numFmtId="0" fontId="0" fillId="2" borderId="13" xfId="0" applyFont="1" applyFill="1" applyBorder="1" applyAlignment="1"/>
    <xf numFmtId="49" fontId="3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49" fontId="6" fillId="2" borderId="13" xfId="0" applyNumberFormat="1" applyFont="1" applyFill="1" applyBorder="1" applyAlignment="1">
      <alignment horizontal="left"/>
    </xf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0" fillId="2" borderId="16" xfId="0" applyFont="1" applyFill="1" applyBorder="1" applyAlignment="1"/>
    <xf numFmtId="0" fontId="0" fillId="2" borderId="17" xfId="0" applyFont="1" applyFill="1" applyBorder="1" applyAlignment="1"/>
    <xf numFmtId="4" fontId="6" fillId="2" borderId="13" xfId="0" applyNumberFormat="1" applyFont="1" applyFill="1" applyBorder="1" applyAlignment="1"/>
    <xf numFmtId="49" fontId="7" fillId="2" borderId="6" xfId="0" applyNumberFormat="1" applyFont="1" applyFill="1" applyBorder="1" applyAlignment="1">
      <alignment horizontal="left"/>
    </xf>
    <xf numFmtId="49" fontId="8" fillId="2" borderId="14" xfId="0" applyNumberFormat="1" applyFont="1" applyFill="1" applyBorder="1" applyAlignment="1">
      <alignment horizontal="left"/>
    </xf>
    <xf numFmtId="4" fontId="9" fillId="2" borderId="15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  <xf numFmtId="49" fontId="10" fillId="2" borderId="6" xfId="0" applyNumberFormat="1" applyFont="1" applyFill="1" applyBorder="1" applyAlignment="1">
      <alignment horizontal="left"/>
    </xf>
    <xf numFmtId="4" fontId="4" fillId="2" borderId="6" xfId="0" applyNumberFormat="1" applyFont="1" applyFill="1" applyBorder="1" applyAlignment="1"/>
    <xf numFmtId="164" fontId="4" fillId="2" borderId="6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/>
    <xf numFmtId="0" fontId="0" fillId="2" borderId="18" xfId="0" applyFont="1" applyFill="1" applyBorder="1" applyAlignment="1"/>
    <xf numFmtId="0" fontId="0" fillId="2" borderId="19" xfId="0" applyFont="1" applyFill="1" applyBorder="1" applyAlignment="1"/>
    <xf numFmtId="0" fontId="0" fillId="4" borderId="20" xfId="0" applyFont="1" applyFill="1" applyBorder="1" applyAlignment="1">
      <alignment vertical="center"/>
    </xf>
    <xf numFmtId="49" fontId="11" fillId="4" borderId="21" xfId="0" applyNumberFormat="1" applyFont="1" applyFill="1" applyBorder="1" applyAlignment="1">
      <alignment horizontal="left" vertical="center"/>
    </xf>
    <xf numFmtId="0" fontId="0" fillId="4" borderId="22" xfId="0" applyFont="1" applyFill="1" applyBorder="1" applyAlignment="1">
      <alignment vertical="center"/>
    </xf>
    <xf numFmtId="49" fontId="11" fillId="4" borderId="22" xfId="0" applyNumberFormat="1" applyFont="1" applyFill="1" applyBorder="1" applyAlignment="1">
      <alignment horizontal="right" vertical="center"/>
    </xf>
    <xf numFmtId="49" fontId="11" fillId="4" borderId="22" xfId="0" applyNumberFormat="1" applyFont="1" applyFill="1" applyBorder="1" applyAlignment="1">
      <alignment horizontal="center" vertical="center"/>
    </xf>
    <xf numFmtId="4" fontId="11" fillId="4" borderId="23" xfId="0" applyNumberFormat="1" applyFont="1" applyFill="1" applyBorder="1" applyAlignment="1">
      <alignment vertical="center"/>
    </xf>
    <xf numFmtId="0" fontId="0" fillId="4" borderId="23" xfId="0" applyFont="1" applyFill="1" applyBorder="1" applyAlignment="1">
      <alignment vertical="center"/>
    </xf>
    <xf numFmtId="0" fontId="0" fillId="2" borderId="24" xfId="0" applyFont="1" applyFill="1" applyBorder="1" applyAlignment="1"/>
    <xf numFmtId="0" fontId="0" fillId="2" borderId="25" xfId="0" applyFont="1" applyFill="1" applyBorder="1" applyAlignment="1"/>
    <xf numFmtId="49" fontId="12" fillId="2" borderId="24" xfId="0" applyNumberFormat="1" applyFont="1" applyFill="1" applyBorder="1" applyAlignment="1">
      <alignment horizontal="left"/>
    </xf>
    <xf numFmtId="49" fontId="4" fillId="2" borderId="18" xfId="0" applyNumberFormat="1" applyFont="1" applyFill="1" applyBorder="1" applyAlignment="1">
      <alignment horizontal="left"/>
    </xf>
    <xf numFmtId="49" fontId="4" fillId="2" borderId="18" xfId="0" applyNumberFormat="1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right"/>
    </xf>
    <xf numFmtId="0" fontId="0" fillId="2" borderId="26" xfId="0" applyFont="1" applyFill="1" applyBorder="1" applyAlignment="1"/>
    <xf numFmtId="0" fontId="0" fillId="2" borderId="27" xfId="0" applyFont="1" applyFill="1" applyBorder="1" applyAlignment="1"/>
    <xf numFmtId="0" fontId="0" fillId="2" borderId="28" xfId="0" applyFont="1" applyFill="1" applyBorder="1" applyAlignment="1"/>
    <xf numFmtId="49" fontId="2" fillId="2" borderId="6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9" fontId="6" fillId="2" borderId="13" xfId="0" applyNumberFormat="1" applyFont="1" applyFill="1" applyBorder="1" applyAlignment="1">
      <alignment horizontal="left" vertical="center" wrapText="1"/>
    </xf>
    <xf numFmtId="49" fontId="13" fillId="4" borderId="6" xfId="0" applyNumberFormat="1" applyFont="1" applyFill="1" applyBorder="1" applyAlignment="1">
      <alignment horizontal="left" vertical="center"/>
    </xf>
    <xf numFmtId="0" fontId="0" fillId="4" borderId="6" xfId="0" applyFont="1" applyFill="1" applyBorder="1" applyAlignment="1">
      <alignment vertical="center"/>
    </xf>
    <xf numFmtId="49" fontId="13" fillId="4" borderId="13" xfId="0" applyNumberFormat="1" applyFont="1" applyFill="1" applyBorder="1" applyAlignment="1">
      <alignment horizontal="right" vertical="center"/>
    </xf>
    <xf numFmtId="0" fontId="0" fillId="4" borderId="13" xfId="0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/>
    <xf numFmtId="49" fontId="0" fillId="2" borderId="6" xfId="0" applyNumberFormat="1" applyFont="1" applyFill="1" applyBorder="1" applyAlignment="1">
      <alignment horizontal="left"/>
    </xf>
    <xf numFmtId="49" fontId="15" fillId="2" borderId="14" xfId="0" applyNumberFormat="1" applyFont="1" applyFill="1" applyBorder="1" applyAlignment="1">
      <alignment horizontal="left"/>
    </xf>
    <xf numFmtId="4" fontId="0" fillId="2" borderId="15" xfId="0" applyNumberFormat="1" applyFont="1" applyFill="1" applyBorder="1" applyAlignment="1"/>
    <xf numFmtId="49" fontId="16" fillId="2" borderId="29" xfId="0" applyNumberFormat="1" applyFont="1" applyFill="1" applyBorder="1" applyAlignment="1">
      <alignment horizontal="left"/>
    </xf>
    <xf numFmtId="0" fontId="0" fillId="2" borderId="29" xfId="0" applyFont="1" applyFill="1" applyBorder="1" applyAlignment="1"/>
    <xf numFmtId="4" fontId="0" fillId="2" borderId="30" xfId="0" applyNumberFormat="1" applyFont="1" applyFill="1" applyBorder="1" applyAlignment="1"/>
    <xf numFmtId="49" fontId="15" fillId="2" borderId="29" xfId="0" applyNumberFormat="1" applyFont="1" applyFill="1" applyBorder="1" applyAlignment="1">
      <alignment horizontal="left"/>
    </xf>
    <xf numFmtId="4" fontId="14" fillId="2" borderId="13" xfId="0" applyNumberFormat="1" applyFont="1" applyFill="1" applyBorder="1" applyAlignment="1"/>
    <xf numFmtId="49" fontId="17" fillId="2" borderId="6" xfId="0" applyNumberFormat="1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left" vertical="center"/>
    </xf>
    <xf numFmtId="4" fontId="9" fillId="4" borderId="13" xfId="0" applyNumberFormat="1" applyFont="1" applyFill="1" applyBorder="1" applyAlignment="1">
      <alignment vertical="center"/>
    </xf>
    <xf numFmtId="0" fontId="0" fillId="2" borderId="31" xfId="0" applyFont="1" applyFill="1" applyBorder="1" applyAlignment="1"/>
    <xf numFmtId="0" fontId="0" fillId="2" borderId="32" xfId="0" applyFont="1" applyFill="1" applyBorder="1" applyAlignment="1"/>
    <xf numFmtId="49" fontId="13" fillId="4" borderId="33" xfId="0" applyNumberFormat="1" applyFont="1" applyFill="1" applyBorder="1" applyAlignment="1">
      <alignment horizontal="center" vertical="center" wrapText="1"/>
    </xf>
    <xf numFmtId="49" fontId="13" fillId="4" borderId="29" xfId="0" applyNumberFormat="1" applyFont="1" applyFill="1" applyBorder="1" applyAlignment="1">
      <alignment horizontal="center" vertical="center" wrapText="1"/>
    </xf>
    <xf numFmtId="49" fontId="13" fillId="4" borderId="30" xfId="0" applyNumberFormat="1" applyFont="1" applyFill="1" applyBorder="1" applyAlignment="1">
      <alignment horizontal="center" vertical="center" wrapText="1"/>
    </xf>
    <xf numFmtId="49" fontId="13" fillId="4" borderId="34" xfId="0" applyNumberFormat="1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/>
    </xf>
    <xf numFmtId="49" fontId="17" fillId="2" borderId="29" xfId="0" applyNumberFormat="1" applyFont="1" applyFill="1" applyBorder="1" applyAlignment="1">
      <alignment horizontal="center"/>
    </xf>
    <xf numFmtId="49" fontId="17" fillId="2" borderId="35" xfId="0" applyNumberFormat="1" applyFont="1" applyFill="1" applyBorder="1" applyAlignment="1">
      <alignment horizontal="center"/>
    </xf>
    <xf numFmtId="0" fontId="0" fillId="2" borderId="36" xfId="0" applyFont="1" applyFill="1" applyBorder="1" applyAlignment="1"/>
    <xf numFmtId="49" fontId="9" fillId="2" borderId="16" xfId="0" applyNumberFormat="1" applyFont="1" applyFill="1" applyBorder="1" applyAlignment="1">
      <alignment horizontal="left"/>
    </xf>
    <xf numFmtId="165" fontId="9" fillId="2" borderId="17" xfId="0" applyNumberFormat="1" applyFont="1" applyFill="1" applyBorder="1" applyAlignment="1"/>
    <xf numFmtId="0" fontId="0" fillId="2" borderId="37" xfId="0" applyFont="1" applyFill="1" applyBorder="1" applyAlignment="1"/>
    <xf numFmtId="166" fontId="18" fillId="2" borderId="16" xfId="0" applyNumberFormat="1" applyFont="1" applyFill="1" applyBorder="1" applyAlignment="1"/>
    <xf numFmtId="166" fontId="18" fillId="2" borderId="38" xfId="0" applyNumberFormat="1" applyFont="1" applyFill="1" applyBorder="1" applyAlignment="1"/>
    <xf numFmtId="165" fontId="19" fillId="2" borderId="6" xfId="0" applyNumberFormat="1" applyFont="1" applyFill="1" applyBorder="1" applyAlignment="1"/>
    <xf numFmtId="49" fontId="20" fillId="2" borderId="6" xfId="0" applyNumberFormat="1" applyFont="1" applyFill="1" applyBorder="1" applyAlignment="1">
      <alignment horizontal="left"/>
    </xf>
    <xf numFmtId="49" fontId="15" fillId="2" borderId="6" xfId="0" applyNumberFormat="1" applyFont="1" applyFill="1" applyBorder="1" applyAlignment="1">
      <alignment horizontal="left"/>
    </xf>
    <xf numFmtId="165" fontId="15" fillId="2" borderId="13" xfId="0" applyNumberFormat="1" applyFont="1" applyFill="1" applyBorder="1" applyAlignment="1"/>
    <xf numFmtId="166" fontId="0" fillId="2" borderId="6" xfId="0" applyNumberFormat="1" applyFont="1" applyFill="1" applyBorder="1" applyAlignment="1"/>
    <xf numFmtId="166" fontId="0" fillId="2" borderId="39" xfId="0" applyNumberFormat="1" applyFont="1" applyFill="1" applyBorder="1" applyAlignment="1"/>
    <xf numFmtId="49" fontId="20" fillId="2" borderId="6" xfId="0" applyNumberFormat="1" applyFont="1" applyFill="1" applyBorder="1" applyAlignment="1">
      <alignment horizontal="center"/>
    </xf>
    <xf numFmtId="165" fontId="0" fillId="2" borderId="6" xfId="0" applyNumberFormat="1" applyFont="1" applyFill="1" applyBorder="1" applyAlignment="1">
      <alignment vertical="center"/>
    </xf>
    <xf numFmtId="49" fontId="20" fillId="2" borderId="14" xfId="0" applyNumberFormat="1" applyFont="1" applyFill="1" applyBorder="1" applyAlignment="1">
      <alignment horizontal="left"/>
    </xf>
    <xf numFmtId="49" fontId="16" fillId="2" borderId="14" xfId="0" applyNumberFormat="1" applyFont="1" applyFill="1" applyBorder="1" applyAlignment="1">
      <alignment horizontal="left"/>
    </xf>
    <xf numFmtId="165" fontId="16" fillId="2" borderId="15" xfId="0" applyNumberFormat="1" applyFont="1" applyFill="1" applyBorder="1" applyAlignment="1"/>
    <xf numFmtId="49" fontId="13" fillId="2" borderId="40" xfId="0" applyNumberFormat="1" applyFont="1" applyFill="1" applyBorder="1" applyAlignment="1">
      <alignment horizontal="center"/>
    </xf>
    <xf numFmtId="49" fontId="13" fillId="2" borderId="40" xfId="0" applyNumberFormat="1" applyFont="1" applyFill="1" applyBorder="1" applyAlignment="1">
      <alignment horizontal="left" vertical="center" wrapText="1"/>
    </xf>
    <xf numFmtId="49" fontId="13" fillId="2" borderId="40" xfId="0" applyNumberFormat="1" applyFont="1" applyFill="1" applyBorder="1" applyAlignment="1">
      <alignment horizontal="center" vertical="center" wrapText="1"/>
    </xf>
    <xf numFmtId="165" fontId="13" fillId="2" borderId="40" xfId="0" applyNumberFormat="1" applyFont="1" applyFill="1" applyBorder="1" applyAlignment="1"/>
    <xf numFmtId="165" fontId="13" fillId="2" borderId="41" xfId="0" applyNumberFormat="1" applyFont="1" applyFill="1" applyBorder="1" applyAlignment="1"/>
    <xf numFmtId="0" fontId="0" fillId="2" borderId="41" xfId="0" applyFont="1" applyFill="1" applyBorder="1" applyAlignment="1"/>
    <xf numFmtId="0" fontId="17" fillId="2" borderId="36" xfId="0" applyFont="1" applyFill="1" applyBorder="1" applyAlignment="1">
      <alignment horizontal="left"/>
    </xf>
    <xf numFmtId="166" fontId="17" fillId="2" borderId="6" xfId="0" applyNumberFormat="1" applyFont="1" applyFill="1" applyBorder="1" applyAlignment="1"/>
    <xf numFmtId="166" fontId="17" fillId="2" borderId="39" xfId="0" applyNumberFormat="1" applyFont="1" applyFill="1" applyBorder="1" applyAlignment="1"/>
    <xf numFmtId="49" fontId="13" fillId="2" borderId="6" xfId="0" applyNumberFormat="1" applyFont="1" applyFill="1" applyBorder="1" applyAlignment="1">
      <alignment horizontal="left"/>
    </xf>
    <xf numFmtId="4" fontId="0" fillId="2" borderId="6" xfId="0" applyNumberFormat="1" applyFont="1" applyFill="1" applyBorder="1" applyAlignment="1"/>
    <xf numFmtId="165" fontId="0" fillId="2" borderId="6" xfId="0" applyNumberFormat="1" applyFont="1" applyFill="1" applyBorder="1" applyAlignment="1"/>
    <xf numFmtId="49" fontId="21" fillId="2" borderId="29" xfId="0" applyNumberFormat="1" applyFont="1" applyFill="1" applyBorder="1" applyAlignment="1">
      <alignment horizontal="left"/>
    </xf>
    <xf numFmtId="0" fontId="22" fillId="2" borderId="29" xfId="0" applyFont="1" applyFill="1" applyBorder="1" applyAlignment="1">
      <alignment horizontal="left"/>
    </xf>
    <xf numFmtId="49" fontId="22" fillId="2" borderId="29" xfId="0" applyNumberFormat="1" applyFont="1" applyFill="1" applyBorder="1" applyAlignment="1">
      <alignment horizontal="left" vertical="center" wrapText="1"/>
    </xf>
    <xf numFmtId="165" fontId="0" fillId="2" borderId="29" xfId="0" applyNumberFormat="1" applyFont="1" applyFill="1" applyBorder="1" applyAlignment="1"/>
    <xf numFmtId="0" fontId="0" fillId="2" borderId="30" xfId="0" applyFont="1" applyFill="1" applyBorder="1" applyAlignment="1"/>
    <xf numFmtId="0" fontId="0" fillId="2" borderId="39" xfId="0" applyFont="1" applyFill="1" applyBorder="1" applyAlignment="1"/>
    <xf numFmtId="49" fontId="22" fillId="2" borderId="6" xfId="0" applyNumberFormat="1" applyFont="1" applyFill="1" applyBorder="1" applyAlignment="1">
      <alignment horizontal="left"/>
    </xf>
    <xf numFmtId="49" fontId="0" fillId="2" borderId="6" xfId="0" applyNumberFormat="1" applyFont="1" applyFill="1" applyBorder="1" applyAlignment="1"/>
    <xf numFmtId="49" fontId="21" fillId="2" borderId="16" xfId="0" applyNumberFormat="1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49" fontId="23" fillId="2" borderId="16" xfId="0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>
      <alignment horizontal="left"/>
    </xf>
    <xf numFmtId="49" fontId="21" fillId="2" borderId="6" xfId="0" applyNumberFormat="1" applyFont="1" applyFill="1" applyBorder="1" applyAlignment="1">
      <alignment horizontal="left"/>
    </xf>
    <xf numFmtId="0" fontId="22" fillId="2" borderId="6" xfId="0" applyFont="1" applyFill="1" applyBorder="1" applyAlignment="1">
      <alignment horizontal="left"/>
    </xf>
    <xf numFmtId="49" fontId="22" fillId="2" borderId="6" xfId="0" applyNumberFormat="1" applyFont="1" applyFill="1" applyBorder="1" applyAlignment="1">
      <alignment horizontal="left" vertical="center" wrapText="1"/>
    </xf>
    <xf numFmtId="49" fontId="21" fillId="2" borderId="14" xfId="0" applyNumberFormat="1" applyFont="1" applyFill="1" applyBorder="1" applyAlignment="1">
      <alignment horizontal="left"/>
    </xf>
    <xf numFmtId="0" fontId="24" fillId="2" borderId="14" xfId="0" applyFont="1" applyFill="1" applyBorder="1" applyAlignment="1">
      <alignment horizontal="left"/>
    </xf>
    <xf numFmtId="49" fontId="24" fillId="2" borderId="14" xfId="0" applyNumberFormat="1" applyFont="1" applyFill="1" applyBorder="1" applyAlignment="1">
      <alignment horizontal="left" vertical="center" wrapText="1"/>
    </xf>
    <xf numFmtId="165" fontId="0" fillId="2" borderId="14" xfId="0" applyNumberFormat="1" applyFont="1" applyFill="1" applyBorder="1" applyAlignment="1"/>
    <xf numFmtId="49" fontId="24" fillId="2" borderId="6" xfId="0" applyNumberFormat="1" applyFont="1" applyFill="1" applyBorder="1" applyAlignment="1">
      <alignment horizontal="left"/>
    </xf>
    <xf numFmtId="0" fontId="22" fillId="2" borderId="14" xfId="0" applyFont="1" applyFill="1" applyBorder="1" applyAlignment="1">
      <alignment horizontal="left"/>
    </xf>
    <xf numFmtId="49" fontId="22" fillId="2" borderId="14" xfId="0" applyNumberFormat="1" applyFont="1" applyFill="1" applyBorder="1" applyAlignment="1">
      <alignment horizontal="left" vertical="center" wrapText="1"/>
    </xf>
    <xf numFmtId="49" fontId="20" fillId="2" borderId="29" xfId="0" applyNumberFormat="1" applyFont="1" applyFill="1" applyBorder="1" applyAlignment="1">
      <alignment horizontal="left"/>
    </xf>
    <xf numFmtId="165" fontId="16" fillId="2" borderId="30" xfId="0" applyNumberFormat="1" applyFont="1" applyFill="1" applyBorder="1" applyAlignment="1"/>
    <xf numFmtId="0" fontId="22" fillId="2" borderId="16" xfId="0" applyFont="1" applyFill="1" applyBorder="1" applyAlignment="1">
      <alignment horizontal="left"/>
    </xf>
    <xf numFmtId="49" fontId="22" fillId="2" borderId="16" xfId="0" applyNumberFormat="1" applyFont="1" applyFill="1" applyBorder="1" applyAlignment="1">
      <alignment horizontal="left" vertical="center" wrapText="1"/>
    </xf>
    <xf numFmtId="165" fontId="0" fillId="2" borderId="16" xfId="0" applyNumberFormat="1" applyFont="1" applyFill="1" applyBorder="1" applyAlignment="1"/>
    <xf numFmtId="49" fontId="25" fillId="2" borderId="40" xfId="0" applyNumberFormat="1" applyFont="1" applyFill="1" applyBorder="1" applyAlignment="1">
      <alignment horizontal="center"/>
    </xf>
    <xf numFmtId="49" fontId="25" fillId="2" borderId="40" xfId="0" applyNumberFormat="1" applyFont="1" applyFill="1" applyBorder="1" applyAlignment="1">
      <alignment horizontal="left" vertical="center" wrapText="1"/>
    </xf>
    <xf numFmtId="49" fontId="25" fillId="2" borderId="40" xfId="0" applyNumberFormat="1" applyFont="1" applyFill="1" applyBorder="1" applyAlignment="1">
      <alignment horizontal="center" vertical="center" wrapText="1"/>
    </xf>
    <xf numFmtId="165" fontId="25" fillId="2" borderId="40" xfId="0" applyNumberFormat="1" applyFont="1" applyFill="1" applyBorder="1" applyAlignment="1"/>
    <xf numFmtId="165" fontId="25" fillId="2" borderId="41" xfId="0" applyNumberFormat="1" applyFont="1" applyFill="1" applyBorder="1" applyAlignment="1"/>
    <xf numFmtId="0" fontId="26" fillId="2" borderId="41" xfId="0" applyFont="1" applyFill="1" applyBorder="1" applyAlignment="1"/>
    <xf numFmtId="0" fontId="26" fillId="2" borderId="32" xfId="0" applyFont="1" applyFill="1" applyBorder="1" applyAlignment="1"/>
    <xf numFmtId="0" fontId="25" fillId="2" borderId="36" xfId="0" applyFont="1" applyFill="1" applyBorder="1" applyAlignment="1">
      <alignment horizontal="left"/>
    </xf>
    <xf numFmtId="49" fontId="25" fillId="2" borderId="6" xfId="0" applyNumberFormat="1" applyFont="1" applyFill="1" applyBorder="1" applyAlignment="1">
      <alignment horizontal="center"/>
    </xf>
    <xf numFmtId="49" fontId="20" fillId="2" borderId="16" xfId="0" applyNumberFormat="1" applyFont="1" applyFill="1" applyBorder="1" applyAlignment="1">
      <alignment horizontal="left"/>
    </xf>
    <xf numFmtId="49" fontId="15" fillId="2" borderId="16" xfId="0" applyNumberFormat="1" applyFont="1" applyFill="1" applyBorder="1" applyAlignment="1">
      <alignment horizontal="left"/>
    </xf>
    <xf numFmtId="165" fontId="15" fillId="2" borderId="17" xfId="0" applyNumberFormat="1" applyFont="1" applyFill="1" applyBorder="1" applyAlignment="1"/>
    <xf numFmtId="0" fontId="23" fillId="2" borderId="6" xfId="0" applyFont="1" applyFill="1" applyBorder="1" applyAlignment="1">
      <alignment horizontal="left"/>
    </xf>
    <xf numFmtId="49" fontId="23" fillId="2" borderId="6" xfId="0" applyNumberFormat="1" applyFont="1" applyFill="1" applyBorder="1" applyAlignment="1">
      <alignment horizontal="left" vertical="center" wrapText="1"/>
    </xf>
    <xf numFmtId="0" fontId="17" fillId="2" borderId="42" xfId="0" applyFont="1" applyFill="1" applyBorder="1" applyAlignment="1">
      <alignment horizontal="left"/>
    </xf>
    <xf numFmtId="49" fontId="17" fillId="2" borderId="14" xfId="0" applyNumberFormat="1" applyFont="1" applyFill="1" applyBorder="1" applyAlignment="1">
      <alignment horizontal="center"/>
    </xf>
    <xf numFmtId="166" fontId="17" fillId="2" borderId="14" xfId="0" applyNumberFormat="1" applyFont="1" applyFill="1" applyBorder="1" applyAlignment="1"/>
    <xf numFmtId="166" fontId="17" fillId="2" borderId="43" xfId="0" applyNumberFormat="1" applyFont="1" applyFill="1" applyBorder="1" applyAlignment="1"/>
    <xf numFmtId="0" fontId="0" fillId="2" borderId="44" xfId="0" applyFont="1" applyFill="1" applyBorder="1" applyAlignment="1"/>
    <xf numFmtId="0" fontId="0" fillId="2" borderId="45" xfId="0" applyFont="1" applyFill="1" applyBorder="1" applyAlignment="1"/>
    <xf numFmtId="0" fontId="0" fillId="2" borderId="46" xfId="0" applyFont="1" applyFill="1" applyBorder="1" applyAlignment="1"/>
    <xf numFmtId="0" fontId="0" fillId="2" borderId="47" xfId="0" applyFont="1" applyFill="1" applyBorder="1" applyAlignment="1"/>
    <xf numFmtId="0" fontId="0" fillId="2" borderId="48" xfId="0" applyFont="1" applyFill="1" applyBorder="1" applyAlignment="1"/>
    <xf numFmtId="0" fontId="0" fillId="2" borderId="49" xfId="0" applyFont="1" applyFill="1" applyBorder="1" applyAlignment="1"/>
    <xf numFmtId="0" fontId="0" fillId="0" borderId="49" xfId="0" applyFont="1" applyBorder="1" applyAlignment="1"/>
    <xf numFmtId="0" fontId="0" fillId="0" borderId="50" xfId="0" applyFont="1" applyBorder="1" applyAlignment="1"/>
    <xf numFmtId="49" fontId="5" fillId="2" borderId="6" xfId="0" applyNumberFormat="1" applyFont="1" applyFill="1" applyBorder="1" applyAlignment="1">
      <alignment horizontal="left" vertical="center" wrapText="1"/>
    </xf>
    <xf numFmtId="0" fontId="0" fillId="2" borderId="6" xfId="0" applyFont="1" applyFill="1" applyBorder="1" applyAlignment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/>
    </xf>
    <xf numFmtId="49" fontId="1" fillId="3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66FF"/>
      <rgbColor rgb="FFC0C0C0"/>
      <rgbColor rgb="FF969696"/>
      <rgbColor rgb="FF464646"/>
      <rgbColor rgb="FF960000"/>
      <rgbColor rgb="FFD2D2D2"/>
      <rgbColor rgb="FF800000"/>
      <rgbColor rgb="FF003366"/>
      <rgbColor rgb="FF505050"/>
      <rgbColor rgb="FF800080"/>
      <rgbColor rgb="FFFF0000"/>
      <rgbColor rgb="FF0000F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6"/>
  <sheetViews>
    <sheetView showGridLines="0" tabSelected="1" workbookViewId="0">
      <selection activeCell="L2" sqref="L2:V2"/>
    </sheetView>
  </sheetViews>
  <sheetFormatPr defaultColWidth="9.1640625" defaultRowHeight="15" customHeight="1" x14ac:dyDescent="0.2"/>
  <cols>
    <col min="1" max="1" width="8.1640625" style="1" customWidth="1"/>
    <col min="2" max="2" width="2" style="1" customWidth="1"/>
    <col min="3" max="4" width="4.1640625" style="1" customWidth="1"/>
    <col min="5" max="5" width="17.1640625" style="1" customWidth="1"/>
    <col min="6" max="6" width="50.6640625" style="1" customWidth="1"/>
    <col min="7" max="7" width="7" style="1" customWidth="1"/>
    <col min="8" max="8" width="11.5" style="1" customWidth="1"/>
    <col min="9" max="10" width="20.1640625" style="1" customWidth="1"/>
    <col min="11" max="11" width="9.1640625" style="1" hidden="1" customWidth="1"/>
    <col min="12" max="12" width="9.1640625" style="1" customWidth="1"/>
    <col min="13" max="13" width="10.6640625" style="1" customWidth="1"/>
    <col min="14" max="14" width="9.1640625" style="1" customWidth="1"/>
    <col min="15" max="20" width="14.1640625" style="1" customWidth="1"/>
    <col min="21" max="21" width="16.1640625" style="1" customWidth="1"/>
    <col min="22" max="22" width="12.1640625" style="1" customWidth="1"/>
    <col min="23" max="23" width="16.1640625" style="1" customWidth="1"/>
    <col min="24" max="24" width="12.1640625" style="1" customWidth="1"/>
    <col min="25" max="25" width="15" style="1" customWidth="1"/>
    <col min="26" max="26" width="11" style="1" customWidth="1"/>
    <col min="27" max="27" width="15" style="1" customWidth="1"/>
    <col min="28" max="28" width="16.1640625" style="1" customWidth="1"/>
    <col min="29" max="29" width="11" style="1" customWidth="1"/>
    <col min="30" max="30" width="15" style="1" customWidth="1"/>
    <col min="31" max="31" width="16.1640625" style="1" customWidth="1"/>
    <col min="32" max="43" width="9.1640625" style="1" customWidth="1"/>
    <col min="44" max="65" width="9.1640625" style="1" hidden="1" customWidth="1"/>
    <col min="66" max="256" width="9.1640625" style="1" customWidth="1"/>
  </cols>
  <sheetData>
    <row r="1" spans="1:66" ht="11.2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5"/>
    </row>
    <row r="2" spans="1:66" ht="36.950000000000003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173" t="s">
        <v>0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8"/>
      <c r="X2" s="8"/>
      <c r="Y2" s="8"/>
      <c r="Z2" s="8"/>
      <c r="AA2" s="8"/>
      <c r="AB2" s="8"/>
      <c r="AC2" s="8"/>
      <c r="AD2" s="8"/>
      <c r="AE2" s="8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8"/>
      <c r="AS2" s="8"/>
      <c r="AT2" s="10" t="s">
        <v>1</v>
      </c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11"/>
    </row>
    <row r="3" spans="1:66" ht="8.1" customHeight="1" x14ac:dyDescent="0.2">
      <c r="A3" s="12"/>
      <c r="B3" s="13"/>
      <c r="C3" s="14"/>
      <c r="D3" s="14"/>
      <c r="E3" s="14"/>
      <c r="F3" s="14"/>
      <c r="G3" s="14"/>
      <c r="H3" s="14"/>
      <c r="I3" s="14"/>
      <c r="J3" s="15"/>
      <c r="K3" s="15"/>
      <c r="L3" s="16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8"/>
      <c r="AS3" s="8"/>
      <c r="AT3" s="10" t="s">
        <v>2</v>
      </c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11"/>
    </row>
    <row r="4" spans="1:66" ht="24.95" customHeight="1" x14ac:dyDescent="0.2">
      <c r="A4" s="12"/>
      <c r="B4" s="16"/>
      <c r="C4" s="8"/>
      <c r="D4" s="17" t="s">
        <v>3</v>
      </c>
      <c r="E4" s="8"/>
      <c r="F4" s="8"/>
      <c r="G4" s="8"/>
      <c r="H4" s="8"/>
      <c r="I4" s="8"/>
      <c r="J4" s="18"/>
      <c r="K4" s="18"/>
      <c r="L4" s="16"/>
      <c r="M4" s="19" t="s">
        <v>4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8"/>
      <c r="AS4" s="8"/>
      <c r="AT4" s="10" t="s">
        <v>5</v>
      </c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11"/>
    </row>
    <row r="5" spans="1:66" ht="8.1" customHeight="1" x14ac:dyDescent="0.2">
      <c r="A5" s="12"/>
      <c r="B5" s="16"/>
      <c r="C5" s="8"/>
      <c r="D5" s="8"/>
      <c r="E5" s="8"/>
      <c r="F5" s="8"/>
      <c r="G5" s="8"/>
      <c r="H5" s="8"/>
      <c r="I5" s="8"/>
      <c r="J5" s="18"/>
      <c r="K5" s="18"/>
      <c r="L5" s="1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11"/>
    </row>
    <row r="6" spans="1:66" ht="12" customHeight="1" x14ac:dyDescent="0.2">
      <c r="A6" s="12"/>
      <c r="B6" s="16"/>
      <c r="C6" s="8"/>
      <c r="D6" s="20" t="s">
        <v>6</v>
      </c>
      <c r="E6" s="8"/>
      <c r="F6" s="8"/>
      <c r="G6" s="8"/>
      <c r="H6" s="8"/>
      <c r="I6" s="8"/>
      <c r="J6" s="18"/>
      <c r="K6" s="18"/>
      <c r="L6" s="1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11"/>
    </row>
    <row r="7" spans="1:66" ht="16.5" customHeight="1" x14ac:dyDescent="0.2">
      <c r="A7" s="12"/>
      <c r="B7" s="16"/>
      <c r="C7" s="8"/>
      <c r="D7" s="8"/>
      <c r="E7" s="171" t="s">
        <v>7</v>
      </c>
      <c r="F7" s="174"/>
      <c r="G7" s="174"/>
      <c r="H7" s="174"/>
      <c r="I7" s="8"/>
      <c r="J7" s="18"/>
      <c r="K7" s="18"/>
      <c r="L7" s="1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11"/>
    </row>
    <row r="8" spans="1:66" ht="12" customHeight="1" x14ac:dyDescent="0.2">
      <c r="A8" s="12"/>
      <c r="B8" s="16"/>
      <c r="C8" s="8"/>
      <c r="D8" s="21" t="s">
        <v>8</v>
      </c>
      <c r="E8" s="8"/>
      <c r="F8" s="8"/>
      <c r="G8" s="8"/>
      <c r="H8" s="8"/>
      <c r="I8" s="8"/>
      <c r="J8" s="18"/>
      <c r="K8" s="18"/>
      <c r="L8" s="1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11"/>
    </row>
    <row r="9" spans="1:66" ht="16.5" customHeight="1" x14ac:dyDescent="0.2">
      <c r="A9" s="12"/>
      <c r="B9" s="16"/>
      <c r="C9" s="8"/>
      <c r="D9" s="8"/>
      <c r="E9" s="169" t="s">
        <v>9</v>
      </c>
      <c r="F9" s="170"/>
      <c r="G9" s="170"/>
      <c r="H9" s="170"/>
      <c r="I9" s="8"/>
      <c r="J9" s="18"/>
      <c r="K9" s="18"/>
      <c r="L9" s="1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11"/>
    </row>
    <row r="10" spans="1:66" ht="11.25" customHeight="1" x14ac:dyDescent="0.2">
      <c r="A10" s="12"/>
      <c r="B10" s="16"/>
      <c r="C10" s="8"/>
      <c r="D10" s="8"/>
      <c r="E10" s="8"/>
      <c r="F10" s="8"/>
      <c r="G10" s="8"/>
      <c r="H10" s="8"/>
      <c r="I10" s="8"/>
      <c r="J10" s="18"/>
      <c r="K10" s="18"/>
      <c r="L10" s="1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11"/>
    </row>
    <row r="11" spans="1:66" ht="12" customHeight="1" x14ac:dyDescent="0.2">
      <c r="A11" s="12"/>
      <c r="B11" s="16"/>
      <c r="C11" s="8"/>
      <c r="D11" s="21" t="s">
        <v>10</v>
      </c>
      <c r="E11" s="8"/>
      <c r="F11" s="22"/>
      <c r="G11" s="8"/>
      <c r="H11" s="8"/>
      <c r="I11" s="21" t="s">
        <v>11</v>
      </c>
      <c r="J11" s="23"/>
      <c r="K11" s="18"/>
      <c r="L11" s="16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11"/>
    </row>
    <row r="12" spans="1:66" ht="12" customHeight="1" x14ac:dyDescent="0.2">
      <c r="A12" s="12"/>
      <c r="B12" s="16"/>
      <c r="C12" s="8"/>
      <c r="D12" s="21" t="s">
        <v>12</v>
      </c>
      <c r="E12" s="8"/>
      <c r="F12" s="24" t="s">
        <v>13</v>
      </c>
      <c r="G12" s="8"/>
      <c r="H12" s="8"/>
      <c r="I12" s="21" t="s">
        <v>14</v>
      </c>
      <c r="J12" s="25" t="s">
        <v>15</v>
      </c>
      <c r="K12" s="18"/>
      <c r="L12" s="16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11"/>
    </row>
    <row r="13" spans="1:66" ht="10.9" customHeight="1" x14ac:dyDescent="0.2">
      <c r="A13" s="12"/>
      <c r="B13" s="16"/>
      <c r="C13" s="8"/>
      <c r="D13" s="8"/>
      <c r="E13" s="8"/>
      <c r="F13" s="8"/>
      <c r="G13" s="8"/>
      <c r="H13" s="8"/>
      <c r="I13" s="8"/>
      <c r="J13" s="18"/>
      <c r="K13" s="18"/>
      <c r="L13" s="16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11"/>
    </row>
    <row r="14" spans="1:66" ht="12" customHeight="1" x14ac:dyDescent="0.2">
      <c r="A14" s="12"/>
      <c r="B14" s="16"/>
      <c r="C14" s="8"/>
      <c r="D14" s="21" t="s">
        <v>16</v>
      </c>
      <c r="E14" s="8"/>
      <c r="F14" s="8"/>
      <c r="G14" s="8"/>
      <c r="H14" s="8"/>
      <c r="I14" s="21" t="s">
        <v>17</v>
      </c>
      <c r="J14" s="23"/>
      <c r="K14" s="18"/>
      <c r="L14" s="16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11"/>
    </row>
    <row r="15" spans="1:66" ht="18" customHeight="1" x14ac:dyDescent="0.2">
      <c r="A15" s="12"/>
      <c r="B15" s="16"/>
      <c r="C15" s="8"/>
      <c r="D15" s="8"/>
      <c r="E15" s="24" t="s">
        <v>18</v>
      </c>
      <c r="F15" s="8"/>
      <c r="G15" s="8"/>
      <c r="H15" s="8"/>
      <c r="I15" s="21" t="s">
        <v>19</v>
      </c>
      <c r="J15" s="23"/>
      <c r="K15" s="18"/>
      <c r="L15" s="1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11"/>
    </row>
    <row r="16" spans="1:66" ht="8.1" customHeight="1" x14ac:dyDescent="0.2">
      <c r="A16" s="12"/>
      <c r="B16" s="16"/>
      <c r="C16" s="8"/>
      <c r="D16" s="8"/>
      <c r="E16" s="8"/>
      <c r="F16" s="8"/>
      <c r="G16" s="8"/>
      <c r="H16" s="8"/>
      <c r="I16" s="8"/>
      <c r="J16" s="18"/>
      <c r="K16" s="18"/>
      <c r="L16" s="1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11"/>
    </row>
    <row r="17" spans="1:66" ht="12" customHeight="1" x14ac:dyDescent="0.2">
      <c r="A17" s="12"/>
      <c r="B17" s="16"/>
      <c r="C17" s="8"/>
      <c r="D17" s="21" t="s">
        <v>20</v>
      </c>
      <c r="E17" s="8"/>
      <c r="F17" s="8"/>
      <c r="G17" s="8"/>
      <c r="H17" s="8"/>
      <c r="I17" s="21" t="s">
        <v>17</v>
      </c>
      <c r="J17" s="23"/>
      <c r="K17" s="18"/>
      <c r="L17" s="1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11"/>
    </row>
    <row r="18" spans="1:66" ht="18" customHeight="1" x14ac:dyDescent="0.2">
      <c r="A18" s="12"/>
      <c r="B18" s="16"/>
      <c r="C18" s="8"/>
      <c r="D18" s="8"/>
      <c r="E18" s="175" t="s">
        <v>21</v>
      </c>
      <c r="F18" s="176"/>
      <c r="G18" s="176"/>
      <c r="H18" s="176"/>
      <c r="I18" s="21" t="s">
        <v>19</v>
      </c>
      <c r="J18" s="23"/>
      <c r="K18" s="18"/>
      <c r="L18" s="16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11"/>
    </row>
    <row r="19" spans="1:66" ht="8.1" customHeight="1" x14ac:dyDescent="0.2">
      <c r="A19" s="12"/>
      <c r="B19" s="16"/>
      <c r="C19" s="8"/>
      <c r="D19" s="8"/>
      <c r="E19" s="8"/>
      <c r="F19" s="8"/>
      <c r="G19" s="8"/>
      <c r="H19" s="8"/>
      <c r="I19" s="8"/>
      <c r="J19" s="18"/>
      <c r="K19" s="18"/>
      <c r="L19" s="16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11"/>
    </row>
    <row r="20" spans="1:66" ht="12" customHeight="1" x14ac:dyDescent="0.2">
      <c r="A20" s="12"/>
      <c r="B20" s="16"/>
      <c r="C20" s="8"/>
      <c r="D20" s="21" t="s">
        <v>22</v>
      </c>
      <c r="E20" s="8"/>
      <c r="F20" s="8"/>
      <c r="G20" s="8"/>
      <c r="H20" s="8"/>
      <c r="I20" s="21" t="s">
        <v>17</v>
      </c>
      <c r="J20" s="23"/>
      <c r="K20" s="18"/>
      <c r="L20" s="1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11"/>
    </row>
    <row r="21" spans="1:66" ht="18" customHeight="1" x14ac:dyDescent="0.2">
      <c r="A21" s="12"/>
      <c r="B21" s="16"/>
      <c r="C21" s="8"/>
      <c r="D21" s="8"/>
      <c r="E21" s="24" t="s">
        <v>21</v>
      </c>
      <c r="F21" s="8"/>
      <c r="G21" s="8"/>
      <c r="H21" s="8"/>
      <c r="I21" s="21" t="s">
        <v>19</v>
      </c>
      <c r="J21" s="23"/>
      <c r="K21" s="18"/>
      <c r="L21" s="16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11"/>
    </row>
    <row r="22" spans="1:66" ht="8.1" customHeight="1" x14ac:dyDescent="0.2">
      <c r="A22" s="12"/>
      <c r="B22" s="16"/>
      <c r="C22" s="8"/>
      <c r="D22" s="8"/>
      <c r="E22" s="8"/>
      <c r="F22" s="8"/>
      <c r="G22" s="8"/>
      <c r="H22" s="8"/>
      <c r="I22" s="8"/>
      <c r="J22" s="18"/>
      <c r="K22" s="18"/>
      <c r="L22" s="16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11"/>
    </row>
    <row r="23" spans="1:66" ht="12" customHeight="1" x14ac:dyDescent="0.2">
      <c r="A23" s="12"/>
      <c r="B23" s="16"/>
      <c r="C23" s="8"/>
      <c r="D23" s="21" t="s">
        <v>23</v>
      </c>
      <c r="E23" s="8"/>
      <c r="F23" s="8"/>
      <c r="G23" s="8"/>
      <c r="H23" s="8"/>
      <c r="I23" s="21" t="s">
        <v>17</v>
      </c>
      <c r="J23" s="23"/>
      <c r="K23" s="18"/>
      <c r="L23" s="16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11"/>
    </row>
    <row r="24" spans="1:66" ht="18" customHeight="1" x14ac:dyDescent="0.2">
      <c r="A24" s="12"/>
      <c r="B24" s="16"/>
      <c r="C24" s="8"/>
      <c r="D24" s="8"/>
      <c r="E24" s="24" t="s">
        <v>21</v>
      </c>
      <c r="F24" s="8"/>
      <c r="G24" s="8"/>
      <c r="H24" s="8"/>
      <c r="I24" s="21" t="s">
        <v>19</v>
      </c>
      <c r="J24" s="23"/>
      <c r="K24" s="18"/>
      <c r="L24" s="16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11"/>
    </row>
    <row r="25" spans="1:66" ht="8.1" customHeight="1" x14ac:dyDescent="0.2">
      <c r="A25" s="12"/>
      <c r="B25" s="16"/>
      <c r="C25" s="8"/>
      <c r="D25" s="8"/>
      <c r="E25" s="8"/>
      <c r="F25" s="8"/>
      <c r="G25" s="8"/>
      <c r="H25" s="8"/>
      <c r="I25" s="8"/>
      <c r="J25" s="18"/>
      <c r="K25" s="18"/>
      <c r="L25" s="16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11"/>
    </row>
    <row r="26" spans="1:66" ht="12" customHeight="1" x14ac:dyDescent="0.2">
      <c r="A26" s="12"/>
      <c r="B26" s="16"/>
      <c r="C26" s="8"/>
      <c r="D26" s="21" t="s">
        <v>24</v>
      </c>
      <c r="E26" s="8"/>
      <c r="F26" s="8"/>
      <c r="G26" s="8"/>
      <c r="H26" s="8"/>
      <c r="I26" s="8"/>
      <c r="J26" s="18"/>
      <c r="K26" s="18"/>
      <c r="L26" s="1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11"/>
    </row>
    <row r="27" spans="1:66" ht="16.5" customHeight="1" x14ac:dyDescent="0.2">
      <c r="A27" s="12"/>
      <c r="B27" s="16"/>
      <c r="C27" s="8"/>
      <c r="D27" s="8"/>
      <c r="E27" s="176"/>
      <c r="F27" s="176"/>
      <c r="G27" s="176"/>
      <c r="H27" s="176"/>
      <c r="I27" s="8"/>
      <c r="J27" s="18"/>
      <c r="K27" s="18"/>
      <c r="L27" s="16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11"/>
    </row>
    <row r="28" spans="1:66" ht="8.1" customHeight="1" x14ac:dyDescent="0.2">
      <c r="A28" s="12"/>
      <c r="B28" s="16"/>
      <c r="C28" s="8"/>
      <c r="D28" s="26"/>
      <c r="E28" s="26"/>
      <c r="F28" s="26"/>
      <c r="G28" s="26"/>
      <c r="H28" s="26"/>
      <c r="I28" s="26"/>
      <c r="J28" s="27"/>
      <c r="K28" s="27"/>
      <c r="L28" s="1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11"/>
    </row>
    <row r="29" spans="1:66" ht="8.1" customHeight="1" x14ac:dyDescent="0.2">
      <c r="A29" s="12"/>
      <c r="B29" s="16"/>
      <c r="C29" s="8"/>
      <c r="D29" s="28"/>
      <c r="E29" s="28"/>
      <c r="F29" s="28"/>
      <c r="G29" s="28"/>
      <c r="H29" s="28"/>
      <c r="I29" s="28"/>
      <c r="J29" s="29"/>
      <c r="K29" s="29"/>
      <c r="L29" s="16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11"/>
    </row>
    <row r="30" spans="1:66" ht="14.45" customHeight="1" x14ac:dyDescent="0.2">
      <c r="A30" s="12"/>
      <c r="B30" s="16"/>
      <c r="C30" s="8"/>
      <c r="D30" s="24" t="s">
        <v>25</v>
      </c>
      <c r="E30" s="8"/>
      <c r="F30" s="8"/>
      <c r="G30" s="8"/>
      <c r="H30" s="8"/>
      <c r="I30" s="8"/>
      <c r="J30" s="30">
        <f>J96</f>
        <v>0</v>
      </c>
      <c r="K30" s="18"/>
      <c r="L30" s="16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11"/>
    </row>
    <row r="31" spans="1:66" ht="14.45" customHeight="1" x14ac:dyDescent="0.2">
      <c r="A31" s="12"/>
      <c r="B31" s="16"/>
      <c r="C31" s="8"/>
      <c r="D31" s="31" t="s">
        <v>26</v>
      </c>
      <c r="E31" s="8"/>
      <c r="F31" s="8"/>
      <c r="G31" s="8"/>
      <c r="H31" s="8"/>
      <c r="I31" s="8"/>
      <c r="J31" s="30">
        <f>J112</f>
        <v>0</v>
      </c>
      <c r="K31" s="18"/>
      <c r="L31" s="16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11"/>
    </row>
    <row r="32" spans="1:66" ht="25.35" customHeight="1" x14ac:dyDescent="0.25">
      <c r="A32" s="12"/>
      <c r="B32" s="16"/>
      <c r="C32" s="8"/>
      <c r="D32" s="32" t="s">
        <v>27</v>
      </c>
      <c r="E32" s="26"/>
      <c r="F32" s="26"/>
      <c r="G32" s="26"/>
      <c r="H32" s="26"/>
      <c r="I32" s="26"/>
      <c r="J32" s="33">
        <f>ROUND(J30+J31,2)</f>
        <v>0</v>
      </c>
      <c r="K32" s="27"/>
      <c r="L32" s="16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11"/>
    </row>
    <row r="33" spans="1:66" ht="8.1" customHeight="1" x14ac:dyDescent="0.2">
      <c r="A33" s="12"/>
      <c r="B33" s="16"/>
      <c r="C33" s="8"/>
      <c r="D33" s="28"/>
      <c r="E33" s="28"/>
      <c r="F33" s="28"/>
      <c r="G33" s="28"/>
      <c r="H33" s="28"/>
      <c r="I33" s="28"/>
      <c r="J33" s="29"/>
      <c r="K33" s="29"/>
      <c r="L33" s="16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11"/>
    </row>
    <row r="34" spans="1:66" ht="14.45" customHeight="1" x14ac:dyDescent="0.2">
      <c r="A34" s="12"/>
      <c r="B34" s="16"/>
      <c r="C34" s="8"/>
      <c r="D34" s="8"/>
      <c r="E34" s="8"/>
      <c r="F34" s="34" t="s">
        <v>28</v>
      </c>
      <c r="G34" s="8"/>
      <c r="H34" s="8"/>
      <c r="I34" s="34" t="s">
        <v>29</v>
      </c>
      <c r="J34" s="35" t="s">
        <v>30</v>
      </c>
      <c r="K34" s="18"/>
      <c r="L34" s="16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11"/>
    </row>
    <row r="35" spans="1:66" ht="14.45" customHeight="1" x14ac:dyDescent="0.2">
      <c r="A35" s="12"/>
      <c r="B35" s="16"/>
      <c r="C35" s="8"/>
      <c r="D35" s="36" t="s">
        <v>31</v>
      </c>
      <c r="E35" s="21" t="s">
        <v>32</v>
      </c>
      <c r="F35" s="37">
        <f>ROUND((SUM(BE112:BE113)+SUM(BE133:BE275)),2)</f>
        <v>0</v>
      </c>
      <c r="G35" s="8"/>
      <c r="H35" s="8"/>
      <c r="I35" s="38">
        <v>0.2</v>
      </c>
      <c r="J35" s="39">
        <f>ROUND(((SUM(BE112:BE113)+SUM(BE133:BE275))*I35),2)</f>
        <v>0</v>
      </c>
      <c r="K35" s="18"/>
      <c r="L35" s="16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11"/>
    </row>
    <row r="36" spans="1:66" ht="14.45" customHeight="1" x14ac:dyDescent="0.2">
      <c r="A36" s="12"/>
      <c r="B36" s="16"/>
      <c r="C36" s="8"/>
      <c r="D36" s="8"/>
      <c r="E36" s="21" t="s">
        <v>33</v>
      </c>
      <c r="F36" s="37">
        <f>ROUND((SUM(BF112:BF113)+SUM(BF133:BF275)),2)</f>
        <v>0</v>
      </c>
      <c r="G36" s="8"/>
      <c r="H36" s="8"/>
      <c r="I36" s="38">
        <v>0.2</v>
      </c>
      <c r="J36" s="39">
        <f>ROUND(((SUM(BF112:BF113)+SUM(BF133:BF275))*I36),2)</f>
        <v>0</v>
      </c>
      <c r="K36" s="18"/>
      <c r="L36" s="16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11"/>
    </row>
    <row r="37" spans="1:66" ht="14.45" hidden="1" customHeight="1" x14ac:dyDescent="0.2">
      <c r="A37" s="12"/>
      <c r="B37" s="16"/>
      <c r="C37" s="8"/>
      <c r="D37" s="8"/>
      <c r="E37" s="21" t="s">
        <v>34</v>
      </c>
      <c r="F37" s="37">
        <f>ROUND((SUM(BG112:BG113)+SUM(BG133:BG275)),2)</f>
        <v>0</v>
      </c>
      <c r="G37" s="8"/>
      <c r="H37" s="8"/>
      <c r="I37" s="38">
        <v>0.2</v>
      </c>
      <c r="J37" s="37">
        <f t="shared" ref="J37:J39" si="0">0</f>
        <v>0</v>
      </c>
      <c r="K37" s="18"/>
      <c r="L37" s="16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11"/>
    </row>
    <row r="38" spans="1:66" ht="14.45" hidden="1" customHeight="1" x14ac:dyDescent="0.2">
      <c r="A38" s="12"/>
      <c r="B38" s="16"/>
      <c r="C38" s="8"/>
      <c r="D38" s="8"/>
      <c r="E38" s="21" t="s">
        <v>35</v>
      </c>
      <c r="F38" s="37">
        <f>ROUND((SUM(BH112:BH113)+SUM(BH133:BH275)),2)</f>
        <v>0</v>
      </c>
      <c r="G38" s="8"/>
      <c r="H38" s="8"/>
      <c r="I38" s="38">
        <v>0.2</v>
      </c>
      <c r="J38" s="37">
        <f t="shared" si="0"/>
        <v>0</v>
      </c>
      <c r="K38" s="18"/>
      <c r="L38" s="16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11"/>
    </row>
    <row r="39" spans="1:66" ht="14.45" hidden="1" customHeight="1" x14ac:dyDescent="0.2">
      <c r="A39" s="12"/>
      <c r="B39" s="16"/>
      <c r="C39" s="8"/>
      <c r="D39" s="8"/>
      <c r="E39" s="21" t="s">
        <v>36</v>
      </c>
      <c r="F39" s="37">
        <f>ROUND((SUM(BI112:BI113)+SUM(BI133:BI275)),2)</f>
        <v>0</v>
      </c>
      <c r="G39" s="8"/>
      <c r="H39" s="8"/>
      <c r="I39" s="38">
        <v>0</v>
      </c>
      <c r="J39" s="37">
        <f t="shared" si="0"/>
        <v>0</v>
      </c>
      <c r="K39" s="18"/>
      <c r="L39" s="16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11"/>
    </row>
    <row r="40" spans="1:66" ht="8.1" customHeight="1" x14ac:dyDescent="0.2">
      <c r="A40" s="12"/>
      <c r="B40" s="16"/>
      <c r="C40" s="8"/>
      <c r="D40" s="40"/>
      <c r="E40" s="40"/>
      <c r="F40" s="40"/>
      <c r="G40" s="40"/>
      <c r="H40" s="40"/>
      <c r="I40" s="40"/>
      <c r="J40" s="41"/>
      <c r="K40" s="41"/>
      <c r="L40" s="16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11"/>
    </row>
    <row r="41" spans="1:66" ht="25.35" customHeight="1" x14ac:dyDescent="0.2">
      <c r="A41" s="12"/>
      <c r="B41" s="16"/>
      <c r="C41" s="42"/>
      <c r="D41" s="43" t="s">
        <v>37</v>
      </c>
      <c r="E41" s="44"/>
      <c r="F41" s="44"/>
      <c r="G41" s="45" t="s">
        <v>38</v>
      </c>
      <c r="H41" s="46" t="s">
        <v>39</v>
      </c>
      <c r="I41" s="44"/>
      <c r="J41" s="47">
        <f>SUM(J32:J39)</f>
        <v>0</v>
      </c>
      <c r="K41" s="48"/>
      <c r="L41" s="16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11"/>
    </row>
    <row r="42" spans="1:66" ht="14.45" customHeight="1" x14ac:dyDescent="0.2">
      <c r="A42" s="12"/>
      <c r="B42" s="16"/>
      <c r="C42" s="8"/>
      <c r="D42" s="49"/>
      <c r="E42" s="49"/>
      <c r="F42" s="49"/>
      <c r="G42" s="49"/>
      <c r="H42" s="49"/>
      <c r="I42" s="49"/>
      <c r="J42" s="50"/>
      <c r="K42" s="50"/>
      <c r="L42" s="16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11"/>
    </row>
    <row r="43" spans="1:66" ht="14.45" customHeight="1" x14ac:dyDescent="0.2">
      <c r="A43" s="12"/>
      <c r="B43" s="16"/>
      <c r="C43" s="8"/>
      <c r="D43" s="8"/>
      <c r="E43" s="8"/>
      <c r="F43" s="8"/>
      <c r="G43" s="8"/>
      <c r="H43" s="8"/>
      <c r="I43" s="8"/>
      <c r="J43" s="18"/>
      <c r="K43" s="18"/>
      <c r="L43" s="16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11"/>
    </row>
    <row r="44" spans="1:66" ht="14.45" customHeight="1" x14ac:dyDescent="0.2">
      <c r="A44" s="12"/>
      <c r="B44" s="16"/>
      <c r="C44" s="8"/>
      <c r="D44" s="8"/>
      <c r="E44" s="8"/>
      <c r="F44" s="8"/>
      <c r="G44" s="8"/>
      <c r="H44" s="8"/>
      <c r="I44" s="8"/>
      <c r="J44" s="18"/>
      <c r="K44" s="18"/>
      <c r="L44" s="16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11"/>
    </row>
    <row r="45" spans="1:66" ht="14.45" customHeight="1" x14ac:dyDescent="0.2">
      <c r="A45" s="12"/>
      <c r="B45" s="16"/>
      <c r="C45" s="8"/>
      <c r="D45" s="8"/>
      <c r="E45" s="8"/>
      <c r="F45" s="8"/>
      <c r="G45" s="8"/>
      <c r="H45" s="8"/>
      <c r="I45" s="8"/>
      <c r="J45" s="18"/>
      <c r="K45" s="18"/>
      <c r="L45" s="16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11"/>
    </row>
    <row r="46" spans="1:66" ht="14.45" customHeight="1" x14ac:dyDescent="0.2">
      <c r="A46" s="12"/>
      <c r="B46" s="16"/>
      <c r="C46" s="8"/>
      <c r="D46" s="8"/>
      <c r="E46" s="8"/>
      <c r="F46" s="8"/>
      <c r="G46" s="8"/>
      <c r="H46" s="8"/>
      <c r="I46" s="8"/>
      <c r="J46" s="18"/>
      <c r="K46" s="18"/>
      <c r="L46" s="16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11"/>
    </row>
    <row r="47" spans="1:66" ht="14.45" customHeight="1" x14ac:dyDescent="0.2">
      <c r="A47" s="12"/>
      <c r="B47" s="16"/>
      <c r="C47" s="8"/>
      <c r="D47" s="8"/>
      <c r="E47" s="8"/>
      <c r="F47" s="8"/>
      <c r="G47" s="8"/>
      <c r="H47" s="8"/>
      <c r="I47" s="8"/>
      <c r="J47" s="18"/>
      <c r="K47" s="18"/>
      <c r="L47" s="16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11"/>
    </row>
    <row r="48" spans="1:66" ht="14.45" customHeight="1" x14ac:dyDescent="0.2">
      <c r="A48" s="12"/>
      <c r="B48" s="16"/>
      <c r="C48" s="8"/>
      <c r="D48" s="8"/>
      <c r="E48" s="8"/>
      <c r="F48" s="8"/>
      <c r="G48" s="8"/>
      <c r="H48" s="8"/>
      <c r="I48" s="8"/>
      <c r="J48" s="18"/>
      <c r="K48" s="18"/>
      <c r="L48" s="16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11"/>
    </row>
    <row r="49" spans="1:66" ht="14.45" customHeight="1" x14ac:dyDescent="0.2">
      <c r="A49" s="12"/>
      <c r="B49" s="16"/>
      <c r="C49" s="8"/>
      <c r="D49" s="40"/>
      <c r="E49" s="40"/>
      <c r="F49" s="40"/>
      <c r="G49" s="40"/>
      <c r="H49" s="40"/>
      <c r="I49" s="40"/>
      <c r="J49" s="41"/>
      <c r="K49" s="41"/>
      <c r="L49" s="16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11"/>
    </row>
    <row r="50" spans="1:66" ht="14.45" customHeight="1" x14ac:dyDescent="0.2">
      <c r="A50" s="12"/>
      <c r="B50" s="16"/>
      <c r="C50" s="8"/>
      <c r="D50" s="51" t="s">
        <v>40</v>
      </c>
      <c r="E50" s="49"/>
      <c r="F50" s="49"/>
      <c r="G50" s="51" t="s">
        <v>41</v>
      </c>
      <c r="H50" s="49"/>
      <c r="I50" s="49"/>
      <c r="J50" s="50"/>
      <c r="K50" s="50"/>
      <c r="L50" s="16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11"/>
    </row>
    <row r="51" spans="1:66" ht="11.25" customHeight="1" x14ac:dyDescent="0.2">
      <c r="A51" s="12"/>
      <c r="B51" s="16"/>
      <c r="C51" s="8"/>
      <c r="D51" s="8"/>
      <c r="E51" s="8"/>
      <c r="F51" s="8"/>
      <c r="G51" s="8"/>
      <c r="H51" s="8"/>
      <c r="I51" s="8"/>
      <c r="J51" s="18"/>
      <c r="K51" s="18"/>
      <c r="L51" s="16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11"/>
    </row>
    <row r="52" spans="1:66" ht="11.25" customHeight="1" x14ac:dyDescent="0.2">
      <c r="A52" s="12"/>
      <c r="B52" s="16"/>
      <c r="C52" s="8"/>
      <c r="D52" s="8"/>
      <c r="E52" s="8"/>
      <c r="F52" s="8"/>
      <c r="G52" s="8"/>
      <c r="H52" s="8"/>
      <c r="I52" s="8"/>
      <c r="J52" s="18"/>
      <c r="K52" s="18"/>
      <c r="L52" s="16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11"/>
    </row>
    <row r="53" spans="1:66" ht="11.25" customHeight="1" x14ac:dyDescent="0.2">
      <c r="A53" s="12"/>
      <c r="B53" s="16"/>
      <c r="C53" s="8"/>
      <c r="D53" s="8"/>
      <c r="E53" s="8"/>
      <c r="F53" s="8"/>
      <c r="G53" s="8"/>
      <c r="H53" s="8"/>
      <c r="I53" s="8"/>
      <c r="J53" s="18"/>
      <c r="K53" s="18"/>
      <c r="L53" s="16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11"/>
    </row>
    <row r="54" spans="1:66" ht="11.25" customHeight="1" x14ac:dyDescent="0.2">
      <c r="A54" s="12"/>
      <c r="B54" s="16"/>
      <c r="C54" s="8"/>
      <c r="D54" s="8"/>
      <c r="E54" s="8"/>
      <c r="F54" s="8"/>
      <c r="G54" s="8"/>
      <c r="H54" s="8"/>
      <c r="I54" s="8"/>
      <c r="J54" s="18"/>
      <c r="K54" s="18"/>
      <c r="L54" s="16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11"/>
    </row>
    <row r="55" spans="1:66" ht="11.25" customHeight="1" x14ac:dyDescent="0.2">
      <c r="A55" s="12"/>
      <c r="B55" s="16"/>
      <c r="C55" s="8"/>
      <c r="D55" s="8"/>
      <c r="E55" s="8"/>
      <c r="F55" s="8"/>
      <c r="G55" s="8"/>
      <c r="H55" s="8"/>
      <c r="I55" s="8"/>
      <c r="J55" s="18"/>
      <c r="K55" s="18"/>
      <c r="L55" s="16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11"/>
    </row>
    <row r="56" spans="1:66" ht="11.25" customHeight="1" x14ac:dyDescent="0.2">
      <c r="A56" s="12"/>
      <c r="B56" s="16"/>
      <c r="C56" s="8"/>
      <c r="D56" s="8"/>
      <c r="E56" s="8"/>
      <c r="F56" s="8"/>
      <c r="G56" s="8"/>
      <c r="H56" s="8"/>
      <c r="I56" s="8"/>
      <c r="J56" s="18"/>
      <c r="K56" s="18"/>
      <c r="L56" s="16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11"/>
    </row>
    <row r="57" spans="1:66" ht="11.25" customHeight="1" x14ac:dyDescent="0.2">
      <c r="A57" s="12"/>
      <c r="B57" s="16"/>
      <c r="C57" s="8"/>
      <c r="D57" s="8"/>
      <c r="E57" s="8"/>
      <c r="F57" s="8"/>
      <c r="G57" s="8"/>
      <c r="H57" s="8"/>
      <c r="I57" s="8"/>
      <c r="J57" s="18"/>
      <c r="K57" s="18"/>
      <c r="L57" s="16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11"/>
    </row>
    <row r="58" spans="1:66" ht="11.25" customHeight="1" x14ac:dyDescent="0.2">
      <c r="A58" s="12"/>
      <c r="B58" s="16"/>
      <c r="C58" s="8"/>
      <c r="D58" s="8"/>
      <c r="E58" s="8"/>
      <c r="F58" s="8"/>
      <c r="G58" s="8"/>
      <c r="H58" s="8"/>
      <c r="I58" s="8"/>
      <c r="J58" s="18"/>
      <c r="K58" s="18"/>
      <c r="L58" s="16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11"/>
    </row>
    <row r="59" spans="1:66" ht="11.25" customHeight="1" x14ac:dyDescent="0.2">
      <c r="A59" s="12"/>
      <c r="B59" s="16"/>
      <c r="C59" s="8"/>
      <c r="D59" s="8"/>
      <c r="E59" s="8"/>
      <c r="F59" s="8"/>
      <c r="G59" s="8"/>
      <c r="H59" s="8"/>
      <c r="I59" s="8"/>
      <c r="J59" s="18"/>
      <c r="K59" s="18"/>
      <c r="L59" s="16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11"/>
    </row>
    <row r="60" spans="1:66" ht="11.25" customHeight="1" x14ac:dyDescent="0.2">
      <c r="A60" s="12"/>
      <c r="B60" s="16"/>
      <c r="C60" s="8"/>
      <c r="D60" s="8"/>
      <c r="E60" s="8"/>
      <c r="F60" s="8"/>
      <c r="G60" s="8"/>
      <c r="H60" s="8"/>
      <c r="I60" s="8"/>
      <c r="J60" s="18"/>
      <c r="K60" s="18"/>
      <c r="L60" s="16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11"/>
    </row>
    <row r="61" spans="1:66" ht="12.75" customHeight="1" x14ac:dyDescent="0.2">
      <c r="A61" s="12"/>
      <c r="B61" s="16"/>
      <c r="C61" s="8"/>
      <c r="D61" s="52" t="s">
        <v>42</v>
      </c>
      <c r="E61" s="40"/>
      <c r="F61" s="53" t="s">
        <v>43</v>
      </c>
      <c r="G61" s="52" t="s">
        <v>42</v>
      </c>
      <c r="H61" s="40"/>
      <c r="I61" s="40"/>
      <c r="J61" s="54" t="s">
        <v>43</v>
      </c>
      <c r="K61" s="41"/>
      <c r="L61" s="16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11"/>
    </row>
    <row r="62" spans="1:66" ht="11.25" customHeight="1" x14ac:dyDescent="0.2">
      <c r="A62" s="12"/>
      <c r="B62" s="16"/>
      <c r="C62" s="8"/>
      <c r="D62" s="49"/>
      <c r="E62" s="49"/>
      <c r="F62" s="49"/>
      <c r="G62" s="49"/>
      <c r="H62" s="49"/>
      <c r="I62" s="49"/>
      <c r="J62" s="50"/>
      <c r="K62" s="50"/>
      <c r="L62" s="16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11"/>
    </row>
    <row r="63" spans="1:66" ht="11.25" customHeight="1" x14ac:dyDescent="0.2">
      <c r="A63" s="12"/>
      <c r="B63" s="16"/>
      <c r="C63" s="8"/>
      <c r="D63" s="8"/>
      <c r="E63" s="8"/>
      <c r="F63" s="8"/>
      <c r="G63" s="8"/>
      <c r="H63" s="8"/>
      <c r="I63" s="8"/>
      <c r="J63" s="18"/>
      <c r="K63" s="18"/>
      <c r="L63" s="16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11"/>
    </row>
    <row r="64" spans="1:66" ht="11.25" customHeight="1" x14ac:dyDescent="0.2">
      <c r="A64" s="12"/>
      <c r="B64" s="16"/>
      <c r="C64" s="8"/>
      <c r="D64" s="40"/>
      <c r="E64" s="40"/>
      <c r="F64" s="40"/>
      <c r="G64" s="40"/>
      <c r="H64" s="40"/>
      <c r="I64" s="40"/>
      <c r="J64" s="41"/>
      <c r="K64" s="41"/>
      <c r="L64" s="16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11"/>
    </row>
    <row r="65" spans="1:66" ht="12.75" customHeight="1" x14ac:dyDescent="0.2">
      <c r="A65" s="12"/>
      <c r="B65" s="16"/>
      <c r="C65" s="8"/>
      <c r="D65" s="51" t="s">
        <v>44</v>
      </c>
      <c r="E65" s="49"/>
      <c r="F65" s="49"/>
      <c r="G65" s="51" t="s">
        <v>45</v>
      </c>
      <c r="H65" s="49"/>
      <c r="I65" s="49"/>
      <c r="J65" s="50"/>
      <c r="K65" s="50"/>
      <c r="L65" s="16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11"/>
    </row>
    <row r="66" spans="1:66" ht="11.25" customHeight="1" x14ac:dyDescent="0.2">
      <c r="A66" s="12"/>
      <c r="B66" s="16"/>
      <c r="C66" s="8"/>
      <c r="D66" s="8"/>
      <c r="E66" s="8"/>
      <c r="F66" s="8"/>
      <c r="G66" s="8"/>
      <c r="H66" s="8"/>
      <c r="I66" s="8"/>
      <c r="J66" s="18"/>
      <c r="K66" s="18"/>
      <c r="L66" s="16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11"/>
    </row>
    <row r="67" spans="1:66" ht="11.25" customHeight="1" x14ac:dyDescent="0.2">
      <c r="A67" s="12"/>
      <c r="B67" s="16"/>
      <c r="C67" s="8"/>
      <c r="D67" s="8"/>
      <c r="E67" s="8"/>
      <c r="F67" s="8"/>
      <c r="G67" s="8"/>
      <c r="H67" s="8"/>
      <c r="I67" s="8"/>
      <c r="J67" s="18"/>
      <c r="K67" s="18"/>
      <c r="L67" s="16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11"/>
    </row>
    <row r="68" spans="1:66" ht="11.25" customHeight="1" x14ac:dyDescent="0.2">
      <c r="A68" s="12"/>
      <c r="B68" s="16"/>
      <c r="C68" s="8"/>
      <c r="D68" s="8"/>
      <c r="E68" s="8"/>
      <c r="F68" s="8"/>
      <c r="G68" s="8"/>
      <c r="H68" s="8"/>
      <c r="I68" s="8"/>
      <c r="J68" s="18"/>
      <c r="K68" s="18"/>
      <c r="L68" s="16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11"/>
    </row>
    <row r="69" spans="1:66" ht="11.25" customHeight="1" x14ac:dyDescent="0.2">
      <c r="A69" s="12"/>
      <c r="B69" s="16"/>
      <c r="C69" s="8"/>
      <c r="D69" s="8"/>
      <c r="E69" s="8"/>
      <c r="F69" s="8"/>
      <c r="G69" s="8"/>
      <c r="H69" s="8"/>
      <c r="I69" s="8"/>
      <c r="J69" s="18"/>
      <c r="K69" s="18"/>
      <c r="L69" s="16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11"/>
    </row>
    <row r="70" spans="1:66" ht="11.25" customHeight="1" x14ac:dyDescent="0.2">
      <c r="A70" s="12"/>
      <c r="B70" s="16"/>
      <c r="C70" s="8"/>
      <c r="D70" s="8"/>
      <c r="E70" s="8"/>
      <c r="F70" s="8"/>
      <c r="G70" s="8"/>
      <c r="H70" s="8"/>
      <c r="I70" s="8"/>
      <c r="J70" s="18"/>
      <c r="K70" s="18"/>
      <c r="L70" s="16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11"/>
    </row>
    <row r="71" spans="1:66" ht="11.25" customHeight="1" x14ac:dyDescent="0.2">
      <c r="A71" s="12"/>
      <c r="B71" s="16"/>
      <c r="C71" s="8"/>
      <c r="D71" s="8"/>
      <c r="E71" s="8"/>
      <c r="F71" s="8"/>
      <c r="G71" s="8"/>
      <c r="H71" s="8"/>
      <c r="I71" s="8"/>
      <c r="J71" s="18"/>
      <c r="K71" s="18"/>
      <c r="L71" s="16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11"/>
    </row>
    <row r="72" spans="1:66" ht="11.25" customHeight="1" x14ac:dyDescent="0.2">
      <c r="A72" s="12"/>
      <c r="B72" s="16"/>
      <c r="C72" s="8"/>
      <c r="D72" s="8"/>
      <c r="E72" s="8"/>
      <c r="F72" s="8"/>
      <c r="G72" s="8"/>
      <c r="H72" s="8"/>
      <c r="I72" s="8"/>
      <c r="J72" s="18"/>
      <c r="K72" s="18"/>
      <c r="L72" s="16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11"/>
    </row>
    <row r="73" spans="1:66" ht="11.25" customHeight="1" x14ac:dyDescent="0.2">
      <c r="A73" s="12"/>
      <c r="B73" s="16"/>
      <c r="C73" s="8"/>
      <c r="D73" s="8"/>
      <c r="E73" s="8"/>
      <c r="F73" s="8"/>
      <c r="G73" s="8"/>
      <c r="H73" s="8"/>
      <c r="I73" s="8"/>
      <c r="J73" s="18"/>
      <c r="K73" s="18"/>
      <c r="L73" s="16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11"/>
    </row>
    <row r="74" spans="1:66" ht="11.25" customHeight="1" x14ac:dyDescent="0.2">
      <c r="A74" s="12"/>
      <c r="B74" s="16"/>
      <c r="C74" s="8"/>
      <c r="D74" s="8"/>
      <c r="E74" s="8"/>
      <c r="F74" s="8"/>
      <c r="G74" s="8"/>
      <c r="H74" s="8"/>
      <c r="I74" s="8"/>
      <c r="J74" s="18"/>
      <c r="K74" s="18"/>
      <c r="L74" s="16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11"/>
    </row>
    <row r="75" spans="1:66" ht="11.25" customHeight="1" x14ac:dyDescent="0.2">
      <c r="A75" s="12"/>
      <c r="B75" s="16"/>
      <c r="C75" s="8"/>
      <c r="D75" s="8"/>
      <c r="E75" s="8"/>
      <c r="F75" s="8"/>
      <c r="G75" s="8"/>
      <c r="H75" s="8"/>
      <c r="I75" s="8"/>
      <c r="J75" s="18"/>
      <c r="K75" s="18"/>
      <c r="L75" s="16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11"/>
    </row>
    <row r="76" spans="1:66" ht="12.75" customHeight="1" x14ac:dyDescent="0.2">
      <c r="A76" s="12"/>
      <c r="B76" s="16"/>
      <c r="C76" s="8"/>
      <c r="D76" s="52" t="s">
        <v>42</v>
      </c>
      <c r="E76" s="40"/>
      <c r="F76" s="53" t="s">
        <v>43</v>
      </c>
      <c r="G76" s="52" t="s">
        <v>42</v>
      </c>
      <c r="H76" s="40"/>
      <c r="I76" s="40"/>
      <c r="J76" s="54" t="s">
        <v>43</v>
      </c>
      <c r="K76" s="41"/>
      <c r="L76" s="16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11"/>
    </row>
    <row r="77" spans="1:66" ht="14.45" customHeight="1" x14ac:dyDescent="0.2">
      <c r="A77" s="12"/>
      <c r="B77" s="55"/>
      <c r="C77" s="7"/>
      <c r="D77" s="56"/>
      <c r="E77" s="56"/>
      <c r="F77" s="56"/>
      <c r="G77" s="56"/>
      <c r="H77" s="56"/>
      <c r="I77" s="56"/>
      <c r="J77" s="57"/>
      <c r="K77" s="57"/>
      <c r="L77" s="16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11"/>
    </row>
    <row r="78" spans="1:66" ht="12.95" customHeight="1" x14ac:dyDescent="0.2">
      <c r="A78" s="6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11"/>
    </row>
    <row r="79" spans="1:66" ht="12.95" customHeight="1" x14ac:dyDescent="0.2">
      <c r="A79" s="6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11"/>
    </row>
    <row r="80" spans="1:66" ht="12.95" customHeight="1" x14ac:dyDescent="0.2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11"/>
    </row>
    <row r="81" spans="1:66" ht="8.1" customHeight="1" x14ac:dyDescent="0.2">
      <c r="A81" s="12"/>
      <c r="B81" s="13"/>
      <c r="C81" s="14"/>
      <c r="D81" s="14"/>
      <c r="E81" s="14"/>
      <c r="F81" s="14"/>
      <c r="G81" s="14"/>
      <c r="H81" s="14"/>
      <c r="I81" s="14"/>
      <c r="J81" s="15"/>
      <c r="K81" s="15"/>
      <c r="L81" s="16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11"/>
    </row>
    <row r="82" spans="1:66" ht="24.95" customHeight="1" x14ac:dyDescent="0.25">
      <c r="A82" s="12"/>
      <c r="B82" s="16"/>
      <c r="C82" s="58" t="s">
        <v>46</v>
      </c>
      <c r="D82" s="8"/>
      <c r="E82" s="8"/>
      <c r="F82" s="8"/>
      <c r="G82" s="8"/>
      <c r="H82" s="8"/>
      <c r="I82" s="8"/>
      <c r="J82" s="18"/>
      <c r="K82" s="18"/>
      <c r="L82" s="16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11"/>
    </row>
    <row r="83" spans="1:66" ht="8.1" customHeight="1" x14ac:dyDescent="0.2">
      <c r="A83" s="12"/>
      <c r="B83" s="16"/>
      <c r="C83" s="8"/>
      <c r="D83" s="8"/>
      <c r="E83" s="8"/>
      <c r="F83" s="8"/>
      <c r="G83" s="8"/>
      <c r="H83" s="8"/>
      <c r="I83" s="8"/>
      <c r="J83" s="18"/>
      <c r="K83" s="18"/>
      <c r="L83" s="16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11"/>
    </row>
    <row r="84" spans="1:66" ht="12" customHeight="1" x14ac:dyDescent="0.2">
      <c r="A84" s="12"/>
      <c r="B84" s="16"/>
      <c r="C84" s="21" t="s">
        <v>6</v>
      </c>
      <c r="D84" s="8"/>
      <c r="E84" s="8"/>
      <c r="F84" s="8"/>
      <c r="G84" s="8"/>
      <c r="H84" s="8"/>
      <c r="I84" s="8"/>
      <c r="J84" s="18"/>
      <c r="K84" s="18"/>
      <c r="L84" s="16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11"/>
    </row>
    <row r="85" spans="1:66" ht="16.5" customHeight="1" x14ac:dyDescent="0.2">
      <c r="A85" s="12"/>
      <c r="B85" s="16"/>
      <c r="C85" s="8"/>
      <c r="D85" s="8"/>
      <c r="E85" s="171" t="str">
        <f>E7</f>
        <v>Autobusová zastávka</v>
      </c>
      <c r="F85" s="172"/>
      <c r="G85" s="172"/>
      <c r="H85" s="172"/>
      <c r="I85" s="8"/>
      <c r="J85" s="18"/>
      <c r="K85" s="18"/>
      <c r="L85" s="16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11"/>
    </row>
    <row r="86" spans="1:66" ht="12" customHeight="1" x14ac:dyDescent="0.2">
      <c r="A86" s="12"/>
      <c r="B86" s="16"/>
      <c r="C86" s="21" t="s">
        <v>8</v>
      </c>
      <c r="D86" s="8"/>
      <c r="E86" s="8"/>
      <c r="F86" s="8"/>
      <c r="G86" s="8"/>
      <c r="H86" s="8"/>
      <c r="I86" s="8"/>
      <c r="J86" s="18"/>
      <c r="K86" s="18"/>
      <c r="L86" s="16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11"/>
    </row>
    <row r="87" spans="1:66" ht="16.5" customHeight="1" x14ac:dyDescent="0.2">
      <c r="A87" s="12"/>
      <c r="B87" s="16"/>
      <c r="C87" s="8"/>
      <c r="D87" s="8"/>
      <c r="E87" s="169" t="str">
        <f>E9</f>
        <v xml:space="preserve">Architektonicko – stavebné riešnie </v>
      </c>
      <c r="F87" s="170"/>
      <c r="G87" s="170"/>
      <c r="H87" s="170"/>
      <c r="I87" s="8"/>
      <c r="J87" s="18"/>
      <c r="K87" s="18"/>
      <c r="L87" s="16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11"/>
    </row>
    <row r="88" spans="1:66" ht="8.1" customHeight="1" x14ac:dyDescent="0.2">
      <c r="A88" s="12"/>
      <c r="B88" s="16"/>
      <c r="C88" s="8"/>
      <c r="D88" s="8"/>
      <c r="E88" s="8"/>
      <c r="F88" s="8"/>
      <c r="G88" s="8"/>
      <c r="H88" s="8"/>
      <c r="I88" s="8"/>
      <c r="J88" s="18"/>
      <c r="K88" s="18"/>
      <c r="L88" s="16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11"/>
    </row>
    <row r="89" spans="1:66" ht="12" customHeight="1" x14ac:dyDescent="0.2">
      <c r="A89" s="12"/>
      <c r="B89" s="16"/>
      <c r="C89" s="21" t="s">
        <v>12</v>
      </c>
      <c r="D89" s="8"/>
      <c r="E89" s="8"/>
      <c r="F89" s="24" t="str">
        <f>F12</f>
        <v>Seňa, k.ú. : Seňa, p.č. : 3508/9</v>
      </c>
      <c r="G89" s="8"/>
      <c r="H89" s="8"/>
      <c r="I89" s="21" t="s">
        <v>14</v>
      </c>
      <c r="J89" s="25" t="str">
        <f>IF(J12="","",J12)</f>
        <v>2. 12. 2019</v>
      </c>
      <c r="K89" s="18"/>
      <c r="L89" s="16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11"/>
    </row>
    <row r="90" spans="1:66" ht="8.1" customHeight="1" x14ac:dyDescent="0.2">
      <c r="A90" s="12"/>
      <c r="B90" s="16"/>
      <c r="C90" s="8"/>
      <c r="D90" s="8"/>
      <c r="E90" s="8"/>
      <c r="F90" s="8"/>
      <c r="G90" s="8"/>
      <c r="H90" s="8"/>
      <c r="I90" s="8"/>
      <c r="J90" s="18"/>
      <c r="K90" s="18"/>
      <c r="L90" s="16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11"/>
    </row>
    <row r="91" spans="1:66" ht="15.2" customHeight="1" x14ac:dyDescent="0.2">
      <c r="A91" s="12"/>
      <c r="B91" s="16"/>
      <c r="C91" s="21" t="s">
        <v>16</v>
      </c>
      <c r="D91" s="8"/>
      <c r="E91" s="8"/>
      <c r="F91" s="24" t="str">
        <f>E15</f>
        <v>Obec Seňa, Seňa 200, 044 58 Seňa</v>
      </c>
      <c r="G91" s="8"/>
      <c r="H91" s="8"/>
      <c r="I91" s="21" t="s">
        <v>22</v>
      </c>
      <c r="J91" s="60" t="str">
        <f>E21</f>
        <v xml:space="preserve"> </v>
      </c>
      <c r="K91" s="18"/>
      <c r="L91" s="16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11"/>
    </row>
    <row r="92" spans="1:66" ht="15.2" customHeight="1" x14ac:dyDescent="0.2">
      <c r="A92" s="12"/>
      <c r="B92" s="16"/>
      <c r="C92" s="21" t="s">
        <v>20</v>
      </c>
      <c r="D92" s="8"/>
      <c r="E92" s="8"/>
      <c r="F92" s="24" t="str">
        <f>IF(E18="","",E18)</f>
        <v xml:space="preserve"> </v>
      </c>
      <c r="G92" s="8"/>
      <c r="H92" s="8"/>
      <c r="I92" s="59"/>
      <c r="J92" s="60" t="str">
        <f>E24</f>
        <v xml:space="preserve"> </v>
      </c>
      <c r="K92" s="18"/>
      <c r="L92" s="16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11"/>
    </row>
    <row r="93" spans="1:66" ht="10.35" customHeight="1" x14ac:dyDescent="0.2">
      <c r="A93" s="12"/>
      <c r="B93" s="16"/>
      <c r="C93" s="8"/>
      <c r="D93" s="8"/>
      <c r="E93" s="8"/>
      <c r="F93" s="8"/>
      <c r="G93" s="8"/>
      <c r="H93" s="8"/>
      <c r="I93" s="8"/>
      <c r="J93" s="18"/>
      <c r="K93" s="18"/>
      <c r="L93" s="16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11"/>
    </row>
    <row r="94" spans="1:66" ht="29.25" customHeight="1" x14ac:dyDescent="0.2">
      <c r="A94" s="12"/>
      <c r="B94" s="16"/>
      <c r="C94" s="61" t="s">
        <v>47</v>
      </c>
      <c r="D94" s="62"/>
      <c r="E94" s="62"/>
      <c r="F94" s="62"/>
      <c r="G94" s="62"/>
      <c r="H94" s="62"/>
      <c r="I94" s="62"/>
      <c r="J94" s="63" t="s">
        <v>48</v>
      </c>
      <c r="K94" s="64"/>
      <c r="L94" s="16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11"/>
    </row>
    <row r="95" spans="1:66" ht="10.35" customHeight="1" x14ac:dyDescent="0.2">
      <c r="A95" s="12"/>
      <c r="B95" s="16"/>
      <c r="C95" s="8"/>
      <c r="D95" s="8"/>
      <c r="E95" s="8"/>
      <c r="F95" s="8"/>
      <c r="G95" s="8"/>
      <c r="H95" s="8"/>
      <c r="I95" s="8"/>
      <c r="J95" s="18"/>
      <c r="K95" s="18"/>
      <c r="L95" s="16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11"/>
    </row>
    <row r="96" spans="1:66" ht="22.9" customHeight="1" x14ac:dyDescent="0.25">
      <c r="A96" s="12"/>
      <c r="B96" s="16"/>
      <c r="C96" s="65" t="s">
        <v>49</v>
      </c>
      <c r="D96" s="8"/>
      <c r="E96" s="8"/>
      <c r="F96" s="8"/>
      <c r="G96" s="8"/>
      <c r="H96" s="8"/>
      <c r="I96" s="8"/>
      <c r="J96" s="66">
        <f>J133</f>
        <v>0</v>
      </c>
      <c r="K96" s="18"/>
      <c r="L96" s="16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8"/>
      <c r="AS96" s="8"/>
      <c r="AT96" s="8"/>
      <c r="AU96" s="67" t="s">
        <v>50</v>
      </c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11"/>
    </row>
    <row r="97" spans="1:66" ht="24.95" customHeight="1" x14ac:dyDescent="0.2">
      <c r="A97" s="12"/>
      <c r="B97" s="16"/>
      <c r="C97" s="8"/>
      <c r="D97" s="68" t="s">
        <v>51</v>
      </c>
      <c r="E97" s="26"/>
      <c r="F97" s="26"/>
      <c r="G97" s="26"/>
      <c r="H97" s="26"/>
      <c r="I97" s="26"/>
      <c r="J97" s="69">
        <f>J134</f>
        <v>0</v>
      </c>
      <c r="K97" s="18"/>
      <c r="L97" s="16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11"/>
    </row>
    <row r="98" spans="1:66" ht="19.899999999999999" customHeight="1" x14ac:dyDescent="0.2">
      <c r="A98" s="12"/>
      <c r="B98" s="16"/>
      <c r="C98" s="8"/>
      <c r="D98" s="70" t="s">
        <v>52</v>
      </c>
      <c r="E98" s="71"/>
      <c r="F98" s="71"/>
      <c r="G98" s="71"/>
      <c r="H98" s="71"/>
      <c r="I98" s="71"/>
      <c r="J98" s="72">
        <f>J135</f>
        <v>0</v>
      </c>
      <c r="K98" s="18"/>
      <c r="L98" s="16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11"/>
    </row>
    <row r="99" spans="1:66" ht="19.899999999999999" customHeight="1" x14ac:dyDescent="0.2">
      <c r="A99" s="12"/>
      <c r="B99" s="16"/>
      <c r="C99" s="8"/>
      <c r="D99" s="70" t="s">
        <v>53</v>
      </c>
      <c r="E99" s="71"/>
      <c r="F99" s="71"/>
      <c r="G99" s="71"/>
      <c r="H99" s="71"/>
      <c r="I99" s="71"/>
      <c r="J99" s="72">
        <f>J156</f>
        <v>0</v>
      </c>
      <c r="K99" s="18"/>
      <c r="L99" s="16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11"/>
    </row>
    <row r="100" spans="1:66" ht="19.899999999999999" customHeight="1" x14ac:dyDescent="0.2">
      <c r="A100" s="12"/>
      <c r="B100" s="16"/>
      <c r="C100" s="8"/>
      <c r="D100" s="70" t="s">
        <v>54</v>
      </c>
      <c r="E100" s="71"/>
      <c r="F100" s="71"/>
      <c r="G100" s="71"/>
      <c r="H100" s="71"/>
      <c r="I100" s="71"/>
      <c r="J100" s="72">
        <f>J178</f>
        <v>0</v>
      </c>
      <c r="K100" s="18"/>
      <c r="L100" s="16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11"/>
    </row>
    <row r="101" spans="1:66" ht="19.899999999999999" customHeight="1" x14ac:dyDescent="0.2">
      <c r="A101" s="12"/>
      <c r="B101" s="16"/>
      <c r="C101" s="8"/>
      <c r="D101" s="70" t="s">
        <v>55</v>
      </c>
      <c r="E101" s="71"/>
      <c r="F101" s="71"/>
      <c r="G101" s="71"/>
      <c r="H101" s="71"/>
      <c r="I101" s="71"/>
      <c r="J101" s="72">
        <f>J193</f>
        <v>0</v>
      </c>
      <c r="K101" s="18"/>
      <c r="L101" s="16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11"/>
    </row>
    <row r="102" spans="1:66" ht="19.899999999999999" customHeight="1" x14ac:dyDescent="0.2">
      <c r="A102" s="12"/>
      <c r="B102" s="16"/>
      <c r="C102" s="8"/>
      <c r="D102" s="70" t="s">
        <v>56</v>
      </c>
      <c r="E102" s="71"/>
      <c r="F102" s="71"/>
      <c r="G102" s="71"/>
      <c r="H102" s="71"/>
      <c r="I102" s="71"/>
      <c r="J102" s="72">
        <f>J207</f>
        <v>0</v>
      </c>
      <c r="K102" s="18"/>
      <c r="L102" s="16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11"/>
    </row>
    <row r="103" spans="1:66" ht="19.899999999999999" customHeight="1" x14ac:dyDescent="0.2">
      <c r="A103" s="12"/>
      <c r="B103" s="16"/>
      <c r="C103" s="8"/>
      <c r="D103" s="70" t="s">
        <v>57</v>
      </c>
      <c r="E103" s="71"/>
      <c r="F103" s="71"/>
      <c r="G103" s="71"/>
      <c r="H103" s="71"/>
      <c r="I103" s="71"/>
      <c r="J103" s="72">
        <f>J215</f>
        <v>0</v>
      </c>
      <c r="K103" s="18"/>
      <c r="L103" s="16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11"/>
    </row>
    <row r="104" spans="1:66" ht="19.899999999999999" customHeight="1" x14ac:dyDescent="0.2">
      <c r="A104" s="12"/>
      <c r="B104" s="16"/>
      <c r="C104" s="8"/>
      <c r="D104" s="70" t="s">
        <v>58</v>
      </c>
      <c r="E104" s="71"/>
      <c r="F104" s="71"/>
      <c r="G104" s="71"/>
      <c r="H104" s="71"/>
      <c r="I104" s="71"/>
      <c r="J104" s="72">
        <f>J229</f>
        <v>0</v>
      </c>
      <c r="K104" s="18"/>
      <c r="L104" s="16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11"/>
    </row>
    <row r="105" spans="1:66" ht="24.95" customHeight="1" x14ac:dyDescent="0.2">
      <c r="A105" s="12"/>
      <c r="B105" s="16"/>
      <c r="C105" s="8"/>
      <c r="D105" s="73" t="s">
        <v>59</v>
      </c>
      <c r="E105" s="71"/>
      <c r="F105" s="71"/>
      <c r="G105" s="71"/>
      <c r="H105" s="71"/>
      <c r="I105" s="71"/>
      <c r="J105" s="72">
        <f>J231</f>
        <v>0</v>
      </c>
      <c r="K105" s="18"/>
      <c r="L105" s="16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11"/>
    </row>
    <row r="106" spans="1:66" ht="19.899999999999999" customHeight="1" x14ac:dyDescent="0.2">
      <c r="A106" s="12"/>
      <c r="B106" s="16"/>
      <c r="C106" s="8"/>
      <c r="D106" s="70" t="s">
        <v>60</v>
      </c>
      <c r="E106" s="71"/>
      <c r="F106" s="71"/>
      <c r="G106" s="71"/>
      <c r="H106" s="71"/>
      <c r="I106" s="71"/>
      <c r="J106" s="72">
        <f>J232</f>
        <v>0</v>
      </c>
      <c r="K106" s="18"/>
      <c r="L106" s="16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11"/>
    </row>
    <row r="107" spans="1:66" ht="19.899999999999999" customHeight="1" x14ac:dyDescent="0.2">
      <c r="A107" s="12"/>
      <c r="B107" s="16"/>
      <c r="C107" s="8"/>
      <c r="D107" s="70" t="s">
        <v>61</v>
      </c>
      <c r="E107" s="71"/>
      <c r="F107" s="71"/>
      <c r="G107" s="71"/>
      <c r="H107" s="71"/>
      <c r="I107" s="71"/>
      <c r="J107" s="72">
        <f>J242</f>
        <v>0</v>
      </c>
      <c r="K107" s="18"/>
      <c r="L107" s="16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11"/>
    </row>
    <row r="108" spans="1:66" ht="19.899999999999999" customHeight="1" x14ac:dyDescent="0.2">
      <c r="A108" s="12"/>
      <c r="B108" s="16"/>
      <c r="C108" s="8"/>
      <c r="D108" s="70" t="s">
        <v>62</v>
      </c>
      <c r="E108" s="71"/>
      <c r="F108" s="71"/>
      <c r="G108" s="71"/>
      <c r="H108" s="71"/>
      <c r="I108" s="71"/>
      <c r="J108" s="72">
        <f>J249</f>
        <v>0</v>
      </c>
      <c r="K108" s="18"/>
      <c r="L108" s="16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11"/>
    </row>
    <row r="109" spans="1:66" ht="19.899999999999999" customHeight="1" x14ac:dyDescent="0.2">
      <c r="A109" s="12"/>
      <c r="B109" s="16"/>
      <c r="C109" s="8"/>
      <c r="D109" s="70" t="s">
        <v>63</v>
      </c>
      <c r="E109" s="71"/>
      <c r="F109" s="71"/>
      <c r="G109" s="71"/>
      <c r="H109" s="71"/>
      <c r="I109" s="71"/>
      <c r="J109" s="72">
        <f>J267</f>
        <v>0</v>
      </c>
      <c r="K109" s="18"/>
      <c r="L109" s="16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11"/>
    </row>
    <row r="110" spans="1:66" ht="21.75" customHeight="1" x14ac:dyDescent="0.2">
      <c r="A110" s="12"/>
      <c r="B110" s="16"/>
      <c r="C110" s="8"/>
      <c r="D110" s="28"/>
      <c r="E110" s="28"/>
      <c r="F110" s="28"/>
      <c r="G110" s="28"/>
      <c r="H110" s="28"/>
      <c r="I110" s="28"/>
      <c r="J110" s="29"/>
      <c r="K110" s="18"/>
      <c r="L110" s="16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11"/>
    </row>
    <row r="111" spans="1:66" ht="8.1" customHeight="1" x14ac:dyDescent="0.2">
      <c r="A111" s="12"/>
      <c r="B111" s="16"/>
      <c r="C111" s="8"/>
      <c r="D111" s="8"/>
      <c r="E111" s="8"/>
      <c r="F111" s="8"/>
      <c r="G111" s="8"/>
      <c r="H111" s="8"/>
      <c r="I111" s="8"/>
      <c r="J111" s="18"/>
      <c r="K111" s="18"/>
      <c r="L111" s="16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11"/>
    </row>
    <row r="112" spans="1:66" ht="29.25" customHeight="1" x14ac:dyDescent="0.25">
      <c r="A112" s="12"/>
      <c r="B112" s="16"/>
      <c r="C112" s="65" t="s">
        <v>64</v>
      </c>
      <c r="D112" s="8"/>
      <c r="E112" s="8"/>
      <c r="F112" s="8"/>
      <c r="G112" s="8"/>
      <c r="H112" s="8"/>
      <c r="I112" s="8"/>
      <c r="J112" s="74">
        <v>0</v>
      </c>
      <c r="K112" s="18"/>
      <c r="L112" s="16"/>
      <c r="M112" s="8"/>
      <c r="N112" s="75" t="s">
        <v>31</v>
      </c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11"/>
    </row>
    <row r="113" spans="1:66" ht="18" customHeight="1" x14ac:dyDescent="0.2">
      <c r="A113" s="12"/>
      <c r="B113" s="16"/>
      <c r="C113" s="8"/>
      <c r="D113" s="8"/>
      <c r="E113" s="8"/>
      <c r="F113" s="8"/>
      <c r="G113" s="8"/>
      <c r="H113" s="8"/>
      <c r="I113" s="8"/>
      <c r="J113" s="18"/>
      <c r="K113" s="18"/>
      <c r="L113" s="16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11"/>
    </row>
    <row r="114" spans="1:66" ht="29.25" customHeight="1" x14ac:dyDescent="0.2">
      <c r="A114" s="12"/>
      <c r="B114" s="16"/>
      <c r="C114" s="76" t="s">
        <v>65</v>
      </c>
      <c r="D114" s="62"/>
      <c r="E114" s="62"/>
      <c r="F114" s="62"/>
      <c r="G114" s="62"/>
      <c r="H114" s="62"/>
      <c r="I114" s="62"/>
      <c r="J114" s="77">
        <f>ROUND(J96+J112,2)</f>
        <v>0</v>
      </c>
      <c r="K114" s="64"/>
      <c r="L114" s="16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11"/>
    </row>
    <row r="115" spans="1:66" ht="8.1" customHeight="1" x14ac:dyDescent="0.2">
      <c r="A115" s="12"/>
      <c r="B115" s="55"/>
      <c r="C115" s="7"/>
      <c r="D115" s="7"/>
      <c r="E115" s="7"/>
      <c r="F115" s="7"/>
      <c r="G115" s="7"/>
      <c r="H115" s="7"/>
      <c r="I115" s="7"/>
      <c r="J115" s="78"/>
      <c r="K115" s="78"/>
      <c r="L115" s="16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11"/>
    </row>
    <row r="116" spans="1:66" ht="12.95" customHeight="1" x14ac:dyDescent="0.2">
      <c r="A116" s="6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11"/>
    </row>
    <row r="117" spans="1:66" ht="12.95" customHeight="1" x14ac:dyDescent="0.2">
      <c r="A117" s="6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11"/>
    </row>
    <row r="118" spans="1:66" ht="12.95" customHeight="1" x14ac:dyDescent="0.2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11"/>
    </row>
    <row r="119" spans="1:66" ht="8.1" customHeight="1" x14ac:dyDescent="0.2">
      <c r="A119" s="12"/>
      <c r="B119" s="13"/>
      <c r="C119" s="14"/>
      <c r="D119" s="14"/>
      <c r="E119" s="14"/>
      <c r="F119" s="14"/>
      <c r="G119" s="14"/>
      <c r="H119" s="14"/>
      <c r="I119" s="14"/>
      <c r="J119" s="15"/>
      <c r="K119" s="15"/>
      <c r="L119" s="16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11"/>
    </row>
    <row r="120" spans="1:66" ht="24.95" customHeight="1" x14ac:dyDescent="0.25">
      <c r="A120" s="12"/>
      <c r="B120" s="16"/>
      <c r="C120" s="58" t="s">
        <v>66</v>
      </c>
      <c r="D120" s="8"/>
      <c r="E120" s="8"/>
      <c r="F120" s="8"/>
      <c r="G120" s="8"/>
      <c r="H120" s="8"/>
      <c r="I120" s="8"/>
      <c r="J120" s="18"/>
      <c r="K120" s="18"/>
      <c r="L120" s="16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11"/>
    </row>
    <row r="121" spans="1:66" ht="8.1" customHeight="1" x14ac:dyDescent="0.2">
      <c r="A121" s="12"/>
      <c r="B121" s="16"/>
      <c r="C121" s="8"/>
      <c r="D121" s="8"/>
      <c r="E121" s="8"/>
      <c r="F121" s="8"/>
      <c r="G121" s="8"/>
      <c r="H121" s="8"/>
      <c r="I121" s="8"/>
      <c r="J121" s="18"/>
      <c r="K121" s="18"/>
      <c r="L121" s="16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11"/>
    </row>
    <row r="122" spans="1:66" ht="12" customHeight="1" x14ac:dyDescent="0.2">
      <c r="A122" s="12"/>
      <c r="B122" s="16"/>
      <c r="C122" s="21" t="s">
        <v>6</v>
      </c>
      <c r="D122" s="8"/>
      <c r="E122" s="8"/>
      <c r="F122" s="8"/>
      <c r="G122" s="8"/>
      <c r="H122" s="8"/>
      <c r="I122" s="8"/>
      <c r="J122" s="18"/>
      <c r="K122" s="18"/>
      <c r="L122" s="16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11"/>
    </row>
    <row r="123" spans="1:66" ht="16.5" customHeight="1" x14ac:dyDescent="0.2">
      <c r="A123" s="12"/>
      <c r="B123" s="16"/>
      <c r="C123" s="8"/>
      <c r="D123" s="8"/>
      <c r="E123" s="171" t="str">
        <f>E7</f>
        <v>Autobusová zastávka</v>
      </c>
      <c r="F123" s="172"/>
      <c r="G123" s="172"/>
      <c r="H123" s="172"/>
      <c r="I123" s="8"/>
      <c r="J123" s="18"/>
      <c r="K123" s="18"/>
      <c r="L123" s="16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11"/>
    </row>
    <row r="124" spans="1:66" ht="12" customHeight="1" x14ac:dyDescent="0.2">
      <c r="A124" s="12"/>
      <c r="B124" s="16"/>
      <c r="C124" s="21" t="s">
        <v>8</v>
      </c>
      <c r="D124" s="8"/>
      <c r="E124" s="8"/>
      <c r="F124" s="8"/>
      <c r="G124" s="8"/>
      <c r="H124" s="8"/>
      <c r="I124" s="8"/>
      <c r="J124" s="18"/>
      <c r="K124" s="18"/>
      <c r="L124" s="16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11"/>
    </row>
    <row r="125" spans="1:66" ht="16.5" customHeight="1" x14ac:dyDescent="0.2">
      <c r="A125" s="12"/>
      <c r="B125" s="16"/>
      <c r="C125" s="8"/>
      <c r="D125" s="8"/>
      <c r="E125" s="169" t="str">
        <f>E9</f>
        <v xml:space="preserve">Architektonicko – stavebné riešnie </v>
      </c>
      <c r="F125" s="170"/>
      <c r="G125" s="170"/>
      <c r="H125" s="170"/>
      <c r="I125" s="8"/>
      <c r="J125" s="18"/>
      <c r="K125" s="18"/>
      <c r="L125" s="16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11"/>
    </row>
    <row r="126" spans="1:66" ht="8.1" customHeight="1" x14ac:dyDescent="0.2">
      <c r="A126" s="12"/>
      <c r="B126" s="16"/>
      <c r="C126" s="8"/>
      <c r="D126" s="8"/>
      <c r="E126" s="8"/>
      <c r="F126" s="8"/>
      <c r="G126" s="8"/>
      <c r="H126" s="8"/>
      <c r="I126" s="8"/>
      <c r="J126" s="18"/>
      <c r="K126" s="18"/>
      <c r="L126" s="16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11"/>
    </row>
    <row r="127" spans="1:66" ht="12" customHeight="1" x14ac:dyDescent="0.2">
      <c r="A127" s="12"/>
      <c r="B127" s="16"/>
      <c r="C127" s="21" t="s">
        <v>12</v>
      </c>
      <c r="D127" s="8"/>
      <c r="E127" s="8"/>
      <c r="F127" s="24" t="str">
        <f>F12</f>
        <v>Seňa, k.ú. : Seňa, p.č. : 3508/9</v>
      </c>
      <c r="G127" s="8"/>
      <c r="H127" s="8"/>
      <c r="I127" s="21" t="s">
        <v>14</v>
      </c>
      <c r="J127" s="25" t="str">
        <f>IF(J12="","",J12)</f>
        <v>2. 12. 2019</v>
      </c>
      <c r="K127" s="18"/>
      <c r="L127" s="16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11"/>
    </row>
    <row r="128" spans="1:66" ht="8.1" customHeight="1" x14ac:dyDescent="0.2">
      <c r="A128" s="12"/>
      <c r="B128" s="16"/>
      <c r="C128" s="8"/>
      <c r="D128" s="8"/>
      <c r="E128" s="8"/>
      <c r="F128" s="8"/>
      <c r="G128" s="8"/>
      <c r="H128" s="8"/>
      <c r="I128" s="8"/>
      <c r="J128" s="18"/>
      <c r="K128" s="18"/>
      <c r="L128" s="16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11"/>
    </row>
    <row r="129" spans="1:66" ht="15.2" customHeight="1" x14ac:dyDescent="0.2">
      <c r="A129" s="12"/>
      <c r="B129" s="16"/>
      <c r="C129" s="21" t="s">
        <v>16</v>
      </c>
      <c r="D129" s="8"/>
      <c r="E129" s="8"/>
      <c r="F129" s="24" t="str">
        <f>E15</f>
        <v>Obec Seňa, Seňa 200, 044 58 Seňa</v>
      </c>
      <c r="G129" s="8"/>
      <c r="H129" s="8"/>
      <c r="I129" s="21" t="s">
        <v>22</v>
      </c>
      <c r="J129" s="60" t="str">
        <f>E21</f>
        <v xml:space="preserve"> </v>
      </c>
      <c r="K129" s="18"/>
      <c r="L129" s="16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11"/>
    </row>
    <row r="130" spans="1:66" ht="15.2" customHeight="1" x14ac:dyDescent="0.2">
      <c r="A130" s="12"/>
      <c r="B130" s="16"/>
      <c r="C130" s="21" t="s">
        <v>20</v>
      </c>
      <c r="D130" s="8"/>
      <c r="E130" s="8"/>
      <c r="F130" s="24" t="str">
        <f>IF(E18="","",E18)</f>
        <v xml:space="preserve"> </v>
      </c>
      <c r="G130" s="8"/>
      <c r="H130" s="8"/>
      <c r="I130" s="59"/>
      <c r="J130" s="60" t="str">
        <f>E24</f>
        <v xml:space="preserve"> </v>
      </c>
      <c r="K130" s="18"/>
      <c r="L130" s="16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11"/>
    </row>
    <row r="131" spans="1:66" ht="10.35" customHeight="1" x14ac:dyDescent="0.2">
      <c r="A131" s="12"/>
      <c r="B131" s="16"/>
      <c r="C131" s="26"/>
      <c r="D131" s="26"/>
      <c r="E131" s="26"/>
      <c r="F131" s="26"/>
      <c r="G131" s="26"/>
      <c r="H131" s="26"/>
      <c r="I131" s="26"/>
      <c r="J131" s="27"/>
      <c r="K131" s="18"/>
      <c r="L131" s="16"/>
      <c r="M131" s="26"/>
      <c r="N131" s="26"/>
      <c r="O131" s="26"/>
      <c r="P131" s="26"/>
      <c r="Q131" s="26"/>
      <c r="R131" s="26"/>
      <c r="S131" s="26"/>
      <c r="T131" s="26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11"/>
    </row>
    <row r="132" spans="1:66" ht="29.25" customHeight="1" x14ac:dyDescent="0.2">
      <c r="A132" s="12"/>
      <c r="B132" s="79"/>
      <c r="C132" s="80" t="s">
        <v>67</v>
      </c>
      <c r="D132" s="81" t="s">
        <v>68</v>
      </c>
      <c r="E132" s="81" t="s">
        <v>69</v>
      </c>
      <c r="F132" s="81" t="s">
        <v>70</v>
      </c>
      <c r="G132" s="81" t="s">
        <v>71</v>
      </c>
      <c r="H132" s="81" t="s">
        <v>72</v>
      </c>
      <c r="I132" s="81" t="s">
        <v>73</v>
      </c>
      <c r="J132" s="82" t="s">
        <v>48</v>
      </c>
      <c r="K132" s="83" t="s">
        <v>74</v>
      </c>
      <c r="L132" s="79"/>
      <c r="M132" s="84"/>
      <c r="N132" s="85" t="s">
        <v>31</v>
      </c>
      <c r="O132" s="85" t="s">
        <v>75</v>
      </c>
      <c r="P132" s="85" t="s">
        <v>76</v>
      </c>
      <c r="Q132" s="85" t="s">
        <v>77</v>
      </c>
      <c r="R132" s="85" t="s">
        <v>78</v>
      </c>
      <c r="S132" s="85" t="s">
        <v>79</v>
      </c>
      <c r="T132" s="86" t="s">
        <v>80</v>
      </c>
      <c r="U132" s="87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11"/>
    </row>
    <row r="133" spans="1:66" ht="22.9" customHeight="1" x14ac:dyDescent="0.25">
      <c r="A133" s="12"/>
      <c r="B133" s="16"/>
      <c r="C133" s="88" t="s">
        <v>25</v>
      </c>
      <c r="D133" s="28"/>
      <c r="E133" s="28"/>
      <c r="F133" s="28"/>
      <c r="G133" s="28"/>
      <c r="H133" s="28"/>
      <c r="I133" s="28"/>
      <c r="J133" s="89">
        <f>BK133</f>
        <v>0</v>
      </c>
      <c r="K133" s="18"/>
      <c r="L133" s="79"/>
      <c r="M133" s="90"/>
      <c r="N133" s="28"/>
      <c r="O133" s="28"/>
      <c r="P133" s="91"/>
      <c r="Q133" s="28"/>
      <c r="R133" s="91"/>
      <c r="S133" s="28"/>
      <c r="T133" s="92"/>
      <c r="U133" s="87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8"/>
      <c r="AS133" s="8"/>
      <c r="AT133" s="67" t="s">
        <v>81</v>
      </c>
      <c r="AU133" s="67" t="s">
        <v>50</v>
      </c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93">
        <f>BK134+BK231</f>
        <v>0</v>
      </c>
      <c r="BL133" s="8"/>
      <c r="BM133" s="8"/>
      <c r="BN133" s="11"/>
    </row>
    <row r="134" spans="1:66" ht="25.9" customHeight="1" x14ac:dyDescent="0.2">
      <c r="A134" s="12"/>
      <c r="B134" s="16"/>
      <c r="C134" s="8"/>
      <c r="D134" s="94" t="s">
        <v>81</v>
      </c>
      <c r="E134" s="95" t="s">
        <v>82</v>
      </c>
      <c r="F134" s="95" t="s">
        <v>83</v>
      </c>
      <c r="G134" s="8"/>
      <c r="H134" s="8"/>
      <c r="I134" s="8"/>
      <c r="J134" s="96">
        <f>BK134</f>
        <v>0</v>
      </c>
      <c r="K134" s="18"/>
      <c r="L134" s="79"/>
      <c r="M134" s="87"/>
      <c r="N134" s="8"/>
      <c r="O134" s="8"/>
      <c r="P134" s="97"/>
      <c r="Q134" s="8"/>
      <c r="R134" s="97"/>
      <c r="S134" s="8"/>
      <c r="T134" s="98"/>
      <c r="U134" s="87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4" t="s">
        <v>84</v>
      </c>
      <c r="AS134" s="8"/>
      <c r="AT134" s="99" t="s">
        <v>81</v>
      </c>
      <c r="AU134" s="99" t="s">
        <v>2</v>
      </c>
      <c r="AV134" s="8"/>
      <c r="AW134" s="8"/>
      <c r="AX134" s="8"/>
      <c r="AY134" s="94" t="s">
        <v>85</v>
      </c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100">
        <f>BK135+BK156+BK178+BK193+BK207+BK215+BK229</f>
        <v>0</v>
      </c>
      <c r="BL134" s="8"/>
      <c r="BM134" s="8"/>
      <c r="BN134" s="11"/>
    </row>
    <row r="135" spans="1:66" ht="22.9" customHeight="1" x14ac:dyDescent="0.2">
      <c r="A135" s="12"/>
      <c r="B135" s="16"/>
      <c r="C135" s="26"/>
      <c r="D135" s="101" t="s">
        <v>81</v>
      </c>
      <c r="E135" s="102" t="s">
        <v>84</v>
      </c>
      <c r="F135" s="102" t="s">
        <v>86</v>
      </c>
      <c r="G135" s="26"/>
      <c r="H135" s="26"/>
      <c r="I135" s="26"/>
      <c r="J135" s="103">
        <f>BK135</f>
        <v>0</v>
      </c>
      <c r="K135" s="27"/>
      <c r="L135" s="79"/>
      <c r="M135" s="87"/>
      <c r="N135" s="8"/>
      <c r="O135" s="8"/>
      <c r="P135" s="97"/>
      <c r="Q135" s="8"/>
      <c r="R135" s="97"/>
      <c r="S135" s="8"/>
      <c r="T135" s="98"/>
      <c r="U135" s="87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4" t="s">
        <v>84</v>
      </c>
      <c r="AS135" s="8"/>
      <c r="AT135" s="99" t="s">
        <v>81</v>
      </c>
      <c r="AU135" s="99" t="s">
        <v>84</v>
      </c>
      <c r="AV135" s="8"/>
      <c r="AW135" s="8"/>
      <c r="AX135" s="8"/>
      <c r="AY135" s="94" t="s">
        <v>85</v>
      </c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100">
        <f>SUM(BK136:BK155)</f>
        <v>0</v>
      </c>
      <c r="BL135" s="8"/>
      <c r="BM135" s="8"/>
      <c r="BN135" s="11"/>
    </row>
    <row r="136" spans="1:66" ht="24" customHeight="1" x14ac:dyDescent="0.2">
      <c r="A136" s="12"/>
      <c r="B136" s="79"/>
      <c r="C136" s="104" t="s">
        <v>84</v>
      </c>
      <c r="D136" s="104" t="s">
        <v>87</v>
      </c>
      <c r="E136" s="105" t="s">
        <v>88</v>
      </c>
      <c r="F136" s="105" t="s">
        <v>89</v>
      </c>
      <c r="G136" s="106" t="s">
        <v>90</v>
      </c>
      <c r="H136" s="107">
        <v>48.3</v>
      </c>
      <c r="I136" s="107"/>
      <c r="J136" s="108"/>
      <c r="K136" s="109"/>
      <c r="L136" s="79"/>
      <c r="M136" s="110"/>
      <c r="N136" s="75"/>
      <c r="O136" s="111"/>
      <c r="P136" s="111"/>
      <c r="Q136" s="111"/>
      <c r="R136" s="111"/>
      <c r="S136" s="111"/>
      <c r="T136" s="112"/>
      <c r="U136" s="87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113" t="s">
        <v>91</v>
      </c>
      <c r="AS136" s="8"/>
      <c r="AT136" s="113" t="s">
        <v>87</v>
      </c>
      <c r="AU136" s="113" t="s">
        <v>92</v>
      </c>
      <c r="AV136" s="8"/>
      <c r="AW136" s="8"/>
      <c r="AX136" s="8"/>
      <c r="AY136" s="67" t="s">
        <v>85</v>
      </c>
      <c r="AZ136" s="8"/>
      <c r="BA136" s="8"/>
      <c r="BB136" s="8"/>
      <c r="BC136" s="8"/>
      <c r="BD136" s="8"/>
      <c r="BE136" s="114">
        <f>IF(N136="základná",J136,0)</f>
        <v>0</v>
      </c>
      <c r="BF136" s="114">
        <f>IF(N136="znížená",J136,0)</f>
        <v>0</v>
      </c>
      <c r="BG136" s="114">
        <f>IF(N136="zákl. prenesená",J136,0)</f>
        <v>0</v>
      </c>
      <c r="BH136" s="114">
        <f>IF(N136="zníž. prenesená",J136,0)</f>
        <v>0</v>
      </c>
      <c r="BI136" s="114">
        <f>IF(N136="nulová",J136,0)</f>
        <v>0</v>
      </c>
      <c r="BJ136" s="67" t="s">
        <v>92</v>
      </c>
      <c r="BK136" s="115">
        <f>ROUND(I136*H136,3)</f>
        <v>0</v>
      </c>
      <c r="BL136" s="67" t="s">
        <v>91</v>
      </c>
      <c r="BM136" s="113" t="s">
        <v>93</v>
      </c>
      <c r="BN136" s="11"/>
    </row>
    <row r="137" spans="1:66" ht="11.25" customHeight="1" x14ac:dyDescent="0.2">
      <c r="A137" s="12"/>
      <c r="B137" s="16"/>
      <c r="C137" s="71"/>
      <c r="D137" s="116" t="s">
        <v>94</v>
      </c>
      <c r="E137" s="117"/>
      <c r="F137" s="118" t="s">
        <v>95</v>
      </c>
      <c r="G137" s="71"/>
      <c r="H137" s="119">
        <v>48.3</v>
      </c>
      <c r="I137" s="71"/>
      <c r="J137" s="120"/>
      <c r="K137" s="120"/>
      <c r="L137" s="79"/>
      <c r="M137" s="87"/>
      <c r="N137" s="8"/>
      <c r="O137" s="8"/>
      <c r="P137" s="8"/>
      <c r="Q137" s="8"/>
      <c r="R137" s="8"/>
      <c r="S137" s="8"/>
      <c r="T137" s="121"/>
      <c r="U137" s="87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8"/>
      <c r="AS137" s="8"/>
      <c r="AT137" s="122" t="s">
        <v>94</v>
      </c>
      <c r="AU137" s="122" t="s">
        <v>92</v>
      </c>
      <c r="AV137" s="123" t="s">
        <v>92</v>
      </c>
      <c r="AW137" s="123" t="s">
        <v>96</v>
      </c>
      <c r="AX137" s="123" t="s">
        <v>84</v>
      </c>
      <c r="AY137" s="122" t="s">
        <v>85</v>
      </c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11"/>
    </row>
    <row r="138" spans="1:66" ht="24" customHeight="1" x14ac:dyDescent="0.2">
      <c r="A138" s="12"/>
      <c r="B138" s="79"/>
      <c r="C138" s="104" t="s">
        <v>92</v>
      </c>
      <c r="D138" s="104" t="s">
        <v>87</v>
      </c>
      <c r="E138" s="105" t="s">
        <v>97</v>
      </c>
      <c r="F138" s="105" t="s">
        <v>98</v>
      </c>
      <c r="G138" s="106" t="s">
        <v>90</v>
      </c>
      <c r="H138" s="107">
        <v>48.3</v>
      </c>
      <c r="I138" s="107"/>
      <c r="J138" s="108"/>
      <c r="K138" s="109"/>
      <c r="L138" s="79"/>
      <c r="M138" s="110"/>
      <c r="N138" s="75"/>
      <c r="O138" s="111"/>
      <c r="P138" s="111"/>
      <c r="Q138" s="111"/>
      <c r="R138" s="111"/>
      <c r="S138" s="111"/>
      <c r="T138" s="112"/>
      <c r="U138" s="87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113" t="s">
        <v>91</v>
      </c>
      <c r="AS138" s="8"/>
      <c r="AT138" s="113" t="s">
        <v>87</v>
      </c>
      <c r="AU138" s="113" t="s">
        <v>92</v>
      </c>
      <c r="AV138" s="8"/>
      <c r="AW138" s="8"/>
      <c r="AX138" s="8"/>
      <c r="AY138" s="67" t="s">
        <v>85</v>
      </c>
      <c r="AZ138" s="8"/>
      <c r="BA138" s="8"/>
      <c r="BB138" s="8"/>
      <c r="BC138" s="8"/>
      <c r="BD138" s="8"/>
      <c r="BE138" s="114">
        <f>IF(N138="základná",J138,0)</f>
        <v>0</v>
      </c>
      <c r="BF138" s="114">
        <f>IF(N138="znížená",J138,0)</f>
        <v>0</v>
      </c>
      <c r="BG138" s="114">
        <f>IF(N138="zákl. prenesená",J138,0)</f>
        <v>0</v>
      </c>
      <c r="BH138" s="114">
        <f>IF(N138="zníž. prenesená",J138,0)</f>
        <v>0</v>
      </c>
      <c r="BI138" s="114">
        <f>IF(N138="nulová",J138,0)</f>
        <v>0</v>
      </c>
      <c r="BJ138" s="67" t="s">
        <v>92</v>
      </c>
      <c r="BK138" s="115">
        <f>ROUND(I138*H138,3)</f>
        <v>0</v>
      </c>
      <c r="BL138" s="67" t="s">
        <v>91</v>
      </c>
      <c r="BM138" s="113" t="s">
        <v>99</v>
      </c>
      <c r="BN138" s="11"/>
    </row>
    <row r="139" spans="1:66" ht="24" customHeight="1" x14ac:dyDescent="0.2">
      <c r="A139" s="12"/>
      <c r="B139" s="79"/>
      <c r="C139" s="104" t="s">
        <v>100</v>
      </c>
      <c r="D139" s="104" t="s">
        <v>87</v>
      </c>
      <c r="E139" s="105" t="s">
        <v>101</v>
      </c>
      <c r="F139" s="105" t="s">
        <v>102</v>
      </c>
      <c r="G139" s="106" t="s">
        <v>103</v>
      </c>
      <c r="H139" s="107">
        <v>11.5</v>
      </c>
      <c r="I139" s="107"/>
      <c r="J139" s="108"/>
      <c r="K139" s="109"/>
      <c r="L139" s="79"/>
      <c r="M139" s="110"/>
      <c r="N139" s="75"/>
      <c r="O139" s="111"/>
      <c r="P139" s="111"/>
      <c r="Q139" s="111"/>
      <c r="R139" s="111"/>
      <c r="S139" s="111"/>
      <c r="T139" s="112"/>
      <c r="U139" s="87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113" t="s">
        <v>91</v>
      </c>
      <c r="AS139" s="8"/>
      <c r="AT139" s="113" t="s">
        <v>87</v>
      </c>
      <c r="AU139" s="113" t="s">
        <v>92</v>
      </c>
      <c r="AV139" s="8"/>
      <c r="AW139" s="8"/>
      <c r="AX139" s="8"/>
      <c r="AY139" s="67" t="s">
        <v>85</v>
      </c>
      <c r="AZ139" s="8"/>
      <c r="BA139" s="8"/>
      <c r="BB139" s="8"/>
      <c r="BC139" s="8"/>
      <c r="BD139" s="8"/>
      <c r="BE139" s="114">
        <f>IF(N139="základná",J139,0)</f>
        <v>0</v>
      </c>
      <c r="BF139" s="114">
        <f>IF(N139="znížená",J139,0)</f>
        <v>0</v>
      </c>
      <c r="BG139" s="114">
        <f>IF(N139="zákl. prenesená",J139,0)</f>
        <v>0</v>
      </c>
      <c r="BH139" s="114">
        <f>IF(N139="zníž. prenesená",J139,0)</f>
        <v>0</v>
      </c>
      <c r="BI139" s="114">
        <f>IF(N139="nulová",J139,0)</f>
        <v>0</v>
      </c>
      <c r="BJ139" s="67" t="s">
        <v>92</v>
      </c>
      <c r="BK139" s="115">
        <f>ROUND(I139*H139,3)</f>
        <v>0</v>
      </c>
      <c r="BL139" s="67" t="s">
        <v>91</v>
      </c>
      <c r="BM139" s="113" t="s">
        <v>104</v>
      </c>
      <c r="BN139" s="11"/>
    </row>
    <row r="140" spans="1:66" ht="24" customHeight="1" x14ac:dyDescent="0.2">
      <c r="A140" s="12"/>
      <c r="B140" s="79"/>
      <c r="C140" s="104" t="s">
        <v>91</v>
      </c>
      <c r="D140" s="104" t="s">
        <v>87</v>
      </c>
      <c r="E140" s="105" t="s">
        <v>105</v>
      </c>
      <c r="F140" s="105" t="s">
        <v>106</v>
      </c>
      <c r="G140" s="106" t="s">
        <v>107</v>
      </c>
      <c r="H140" s="107">
        <v>4.83</v>
      </c>
      <c r="I140" s="107"/>
      <c r="J140" s="108"/>
      <c r="K140" s="109"/>
      <c r="L140" s="79"/>
      <c r="M140" s="110"/>
      <c r="N140" s="75"/>
      <c r="O140" s="111"/>
      <c r="P140" s="111"/>
      <c r="Q140" s="111"/>
      <c r="R140" s="111"/>
      <c r="S140" s="111"/>
      <c r="T140" s="112"/>
      <c r="U140" s="87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113" t="s">
        <v>91</v>
      </c>
      <c r="AS140" s="8"/>
      <c r="AT140" s="113" t="s">
        <v>87</v>
      </c>
      <c r="AU140" s="113" t="s">
        <v>92</v>
      </c>
      <c r="AV140" s="8"/>
      <c r="AW140" s="8"/>
      <c r="AX140" s="8"/>
      <c r="AY140" s="67" t="s">
        <v>85</v>
      </c>
      <c r="AZ140" s="8"/>
      <c r="BA140" s="8"/>
      <c r="BB140" s="8"/>
      <c r="BC140" s="8"/>
      <c r="BD140" s="8"/>
      <c r="BE140" s="114">
        <f>IF(N140="základná",J140,0)</f>
        <v>0</v>
      </c>
      <c r="BF140" s="114">
        <f>IF(N140="znížená",J140,0)</f>
        <v>0</v>
      </c>
      <c r="BG140" s="114">
        <f>IF(N140="zákl. prenesená",J140,0)</f>
        <v>0</v>
      </c>
      <c r="BH140" s="114">
        <f>IF(N140="zníž. prenesená",J140,0)</f>
        <v>0</v>
      </c>
      <c r="BI140" s="114">
        <f>IF(N140="nulová",J140,0)</f>
        <v>0</v>
      </c>
      <c r="BJ140" s="67" t="s">
        <v>92</v>
      </c>
      <c r="BK140" s="115">
        <f>ROUND(I140*H140,3)</f>
        <v>0</v>
      </c>
      <c r="BL140" s="67" t="s">
        <v>91</v>
      </c>
      <c r="BM140" s="113" t="s">
        <v>108</v>
      </c>
      <c r="BN140" s="11"/>
    </row>
    <row r="141" spans="1:66" ht="11.25" customHeight="1" x14ac:dyDescent="0.2">
      <c r="A141" s="12"/>
      <c r="B141" s="16"/>
      <c r="C141" s="71"/>
      <c r="D141" s="116" t="s">
        <v>94</v>
      </c>
      <c r="E141" s="117"/>
      <c r="F141" s="118" t="s">
        <v>109</v>
      </c>
      <c r="G141" s="71"/>
      <c r="H141" s="119">
        <v>4.83</v>
      </c>
      <c r="I141" s="71"/>
      <c r="J141" s="120"/>
      <c r="K141" s="120"/>
      <c r="L141" s="79"/>
      <c r="M141" s="87"/>
      <c r="N141" s="8"/>
      <c r="O141" s="8"/>
      <c r="P141" s="8"/>
      <c r="Q141" s="8"/>
      <c r="R141" s="8"/>
      <c r="S141" s="8"/>
      <c r="T141" s="121"/>
      <c r="U141" s="87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8"/>
      <c r="AS141" s="8"/>
      <c r="AT141" s="122" t="s">
        <v>94</v>
      </c>
      <c r="AU141" s="122" t="s">
        <v>92</v>
      </c>
      <c r="AV141" s="123" t="s">
        <v>92</v>
      </c>
      <c r="AW141" s="123" t="s">
        <v>96</v>
      </c>
      <c r="AX141" s="123" t="s">
        <v>84</v>
      </c>
      <c r="AY141" s="122" t="s">
        <v>85</v>
      </c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11"/>
    </row>
    <row r="142" spans="1:66" ht="24" customHeight="1" x14ac:dyDescent="0.2">
      <c r="A142" s="12"/>
      <c r="B142" s="79"/>
      <c r="C142" s="104" t="s">
        <v>110</v>
      </c>
      <c r="D142" s="104" t="s">
        <v>87</v>
      </c>
      <c r="E142" s="105" t="s">
        <v>111</v>
      </c>
      <c r="F142" s="105" t="s">
        <v>112</v>
      </c>
      <c r="G142" s="106" t="s">
        <v>107</v>
      </c>
      <c r="H142" s="107">
        <v>5.1440000000000001</v>
      </c>
      <c r="I142" s="107"/>
      <c r="J142" s="108"/>
      <c r="K142" s="109"/>
      <c r="L142" s="79"/>
      <c r="M142" s="110"/>
      <c r="N142" s="75"/>
      <c r="O142" s="111"/>
      <c r="P142" s="111"/>
      <c r="Q142" s="111"/>
      <c r="R142" s="111"/>
      <c r="S142" s="111"/>
      <c r="T142" s="112"/>
      <c r="U142" s="87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113" t="s">
        <v>91</v>
      </c>
      <c r="AS142" s="8"/>
      <c r="AT142" s="113" t="s">
        <v>87</v>
      </c>
      <c r="AU142" s="113" t="s">
        <v>92</v>
      </c>
      <c r="AV142" s="8"/>
      <c r="AW142" s="8"/>
      <c r="AX142" s="8"/>
      <c r="AY142" s="67" t="s">
        <v>85</v>
      </c>
      <c r="AZ142" s="8"/>
      <c r="BA142" s="8"/>
      <c r="BB142" s="8"/>
      <c r="BC142" s="8"/>
      <c r="BD142" s="8"/>
      <c r="BE142" s="114">
        <f>IF(N142="základná",J142,0)</f>
        <v>0</v>
      </c>
      <c r="BF142" s="114">
        <f>IF(N142="znížená",J142,0)</f>
        <v>0</v>
      </c>
      <c r="BG142" s="114">
        <f>IF(N142="zákl. prenesená",J142,0)</f>
        <v>0</v>
      </c>
      <c r="BH142" s="114">
        <f>IF(N142="zníž. prenesená",J142,0)</f>
        <v>0</v>
      </c>
      <c r="BI142" s="114">
        <f>IF(N142="nulová",J142,0)</f>
        <v>0</v>
      </c>
      <c r="BJ142" s="67" t="s">
        <v>92</v>
      </c>
      <c r="BK142" s="115">
        <f>ROUND(I142*H142,3)</f>
        <v>0</v>
      </c>
      <c r="BL142" s="67" t="s">
        <v>91</v>
      </c>
      <c r="BM142" s="113" t="s">
        <v>113</v>
      </c>
      <c r="BN142" s="11"/>
    </row>
    <row r="143" spans="1:66" ht="11.25" customHeight="1" x14ac:dyDescent="0.2">
      <c r="A143" s="12"/>
      <c r="B143" s="16"/>
      <c r="C143" s="28"/>
      <c r="D143" s="124" t="s">
        <v>94</v>
      </c>
      <c r="E143" s="125"/>
      <c r="F143" s="126" t="s">
        <v>114</v>
      </c>
      <c r="G143" s="28"/>
      <c r="H143" s="125"/>
      <c r="I143" s="28"/>
      <c r="J143" s="29"/>
      <c r="K143" s="29"/>
      <c r="L143" s="79"/>
      <c r="M143" s="87"/>
      <c r="N143" s="8"/>
      <c r="O143" s="8"/>
      <c r="P143" s="8"/>
      <c r="Q143" s="8"/>
      <c r="R143" s="8"/>
      <c r="S143" s="8"/>
      <c r="T143" s="121"/>
      <c r="U143" s="87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8"/>
      <c r="AS143" s="8"/>
      <c r="AT143" s="127" t="s">
        <v>94</v>
      </c>
      <c r="AU143" s="127" t="s">
        <v>92</v>
      </c>
      <c r="AV143" s="123" t="s">
        <v>84</v>
      </c>
      <c r="AW143" s="123" t="s">
        <v>96</v>
      </c>
      <c r="AX143" s="123" t="s">
        <v>2</v>
      </c>
      <c r="AY143" s="127" t="s">
        <v>85</v>
      </c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11"/>
    </row>
    <row r="144" spans="1:66" ht="11.25" customHeight="1" x14ac:dyDescent="0.2">
      <c r="A144" s="12"/>
      <c r="B144" s="16"/>
      <c r="C144" s="8"/>
      <c r="D144" s="128" t="s">
        <v>94</v>
      </c>
      <c r="E144" s="129"/>
      <c r="F144" s="130" t="s">
        <v>115</v>
      </c>
      <c r="G144" s="8"/>
      <c r="H144" s="115">
        <v>0.45400000000000001</v>
      </c>
      <c r="I144" s="8"/>
      <c r="J144" s="18"/>
      <c r="K144" s="18"/>
      <c r="L144" s="79"/>
      <c r="M144" s="87"/>
      <c r="N144" s="8"/>
      <c r="O144" s="8"/>
      <c r="P144" s="8"/>
      <c r="Q144" s="8"/>
      <c r="R144" s="8"/>
      <c r="S144" s="8"/>
      <c r="T144" s="121"/>
      <c r="U144" s="87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8"/>
      <c r="AS144" s="8"/>
      <c r="AT144" s="122" t="s">
        <v>94</v>
      </c>
      <c r="AU144" s="122" t="s">
        <v>92</v>
      </c>
      <c r="AV144" s="123" t="s">
        <v>92</v>
      </c>
      <c r="AW144" s="123" t="s">
        <v>96</v>
      </c>
      <c r="AX144" s="123" t="s">
        <v>2</v>
      </c>
      <c r="AY144" s="122" t="s">
        <v>85</v>
      </c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11"/>
    </row>
    <row r="145" spans="1:66" ht="11.25" customHeight="1" x14ac:dyDescent="0.2">
      <c r="A145" s="12"/>
      <c r="B145" s="16"/>
      <c r="C145" s="8"/>
      <c r="D145" s="128" t="s">
        <v>94</v>
      </c>
      <c r="E145" s="129"/>
      <c r="F145" s="130" t="s">
        <v>116</v>
      </c>
      <c r="G145" s="8"/>
      <c r="H145" s="115">
        <v>0.75</v>
      </c>
      <c r="I145" s="8"/>
      <c r="J145" s="18"/>
      <c r="K145" s="18"/>
      <c r="L145" s="79"/>
      <c r="M145" s="87"/>
      <c r="N145" s="8"/>
      <c r="O145" s="8"/>
      <c r="P145" s="8"/>
      <c r="Q145" s="8"/>
      <c r="R145" s="8"/>
      <c r="S145" s="8"/>
      <c r="T145" s="121"/>
      <c r="U145" s="87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8"/>
      <c r="AS145" s="8"/>
      <c r="AT145" s="122" t="s">
        <v>94</v>
      </c>
      <c r="AU145" s="122" t="s">
        <v>92</v>
      </c>
      <c r="AV145" s="123" t="s">
        <v>92</v>
      </c>
      <c r="AW145" s="123" t="s">
        <v>96</v>
      </c>
      <c r="AX145" s="123" t="s">
        <v>2</v>
      </c>
      <c r="AY145" s="122" t="s">
        <v>85</v>
      </c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11"/>
    </row>
    <row r="146" spans="1:66" ht="11.25" customHeight="1" x14ac:dyDescent="0.2">
      <c r="A146" s="12"/>
      <c r="B146" s="16"/>
      <c r="C146" s="8"/>
      <c r="D146" s="128" t="s">
        <v>94</v>
      </c>
      <c r="E146" s="129"/>
      <c r="F146" s="130" t="s">
        <v>117</v>
      </c>
      <c r="G146" s="8"/>
      <c r="H146" s="115">
        <v>0.68200000000000005</v>
      </c>
      <c r="I146" s="8"/>
      <c r="J146" s="18"/>
      <c r="K146" s="18"/>
      <c r="L146" s="79"/>
      <c r="M146" s="87"/>
      <c r="N146" s="8"/>
      <c r="O146" s="8"/>
      <c r="P146" s="8"/>
      <c r="Q146" s="8"/>
      <c r="R146" s="8"/>
      <c r="S146" s="8"/>
      <c r="T146" s="121"/>
      <c r="U146" s="87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8"/>
      <c r="AS146" s="8"/>
      <c r="AT146" s="122" t="s">
        <v>94</v>
      </c>
      <c r="AU146" s="122" t="s">
        <v>92</v>
      </c>
      <c r="AV146" s="123" t="s">
        <v>92</v>
      </c>
      <c r="AW146" s="123" t="s">
        <v>96</v>
      </c>
      <c r="AX146" s="123" t="s">
        <v>2</v>
      </c>
      <c r="AY146" s="122" t="s">
        <v>85</v>
      </c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11"/>
    </row>
    <row r="147" spans="1:66" ht="11.25" customHeight="1" x14ac:dyDescent="0.2">
      <c r="A147" s="12"/>
      <c r="B147" s="16"/>
      <c r="C147" s="8"/>
      <c r="D147" s="128" t="s">
        <v>94</v>
      </c>
      <c r="E147" s="129"/>
      <c r="F147" s="130" t="s">
        <v>118</v>
      </c>
      <c r="G147" s="8"/>
      <c r="H147" s="115">
        <v>1.1000000000000001</v>
      </c>
      <c r="I147" s="8"/>
      <c r="J147" s="18"/>
      <c r="K147" s="18"/>
      <c r="L147" s="79"/>
      <c r="M147" s="87"/>
      <c r="N147" s="8"/>
      <c r="O147" s="8"/>
      <c r="P147" s="8"/>
      <c r="Q147" s="8"/>
      <c r="R147" s="8"/>
      <c r="S147" s="8"/>
      <c r="T147" s="121"/>
      <c r="U147" s="87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8"/>
      <c r="AS147" s="8"/>
      <c r="AT147" s="122" t="s">
        <v>94</v>
      </c>
      <c r="AU147" s="122" t="s">
        <v>92</v>
      </c>
      <c r="AV147" s="123" t="s">
        <v>92</v>
      </c>
      <c r="AW147" s="123" t="s">
        <v>96</v>
      </c>
      <c r="AX147" s="123" t="s">
        <v>2</v>
      </c>
      <c r="AY147" s="122" t="s">
        <v>85</v>
      </c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11"/>
    </row>
    <row r="148" spans="1:66" ht="11.25" customHeight="1" x14ac:dyDescent="0.2">
      <c r="A148" s="12"/>
      <c r="B148" s="16"/>
      <c r="C148" s="8"/>
      <c r="D148" s="128" t="s">
        <v>94</v>
      </c>
      <c r="E148" s="129"/>
      <c r="F148" s="130" t="s">
        <v>119</v>
      </c>
      <c r="G148" s="8"/>
      <c r="H148" s="115">
        <v>1.0089999999999999</v>
      </c>
      <c r="I148" s="8"/>
      <c r="J148" s="18"/>
      <c r="K148" s="18"/>
      <c r="L148" s="79"/>
      <c r="M148" s="87"/>
      <c r="N148" s="8"/>
      <c r="O148" s="8"/>
      <c r="P148" s="8"/>
      <c r="Q148" s="8"/>
      <c r="R148" s="8"/>
      <c r="S148" s="8"/>
      <c r="T148" s="121"/>
      <c r="U148" s="87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8"/>
      <c r="AS148" s="8"/>
      <c r="AT148" s="122" t="s">
        <v>94</v>
      </c>
      <c r="AU148" s="122" t="s">
        <v>92</v>
      </c>
      <c r="AV148" s="123" t="s">
        <v>92</v>
      </c>
      <c r="AW148" s="123" t="s">
        <v>96</v>
      </c>
      <c r="AX148" s="123" t="s">
        <v>2</v>
      </c>
      <c r="AY148" s="122" t="s">
        <v>85</v>
      </c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11"/>
    </row>
    <row r="149" spans="1:66" ht="11.25" customHeight="1" x14ac:dyDescent="0.2">
      <c r="A149" s="12"/>
      <c r="B149" s="16"/>
      <c r="C149" s="8"/>
      <c r="D149" s="128" t="s">
        <v>94</v>
      </c>
      <c r="E149" s="129"/>
      <c r="F149" s="130" t="s">
        <v>120</v>
      </c>
      <c r="G149" s="8"/>
      <c r="H149" s="115">
        <v>0.41299999999999998</v>
      </c>
      <c r="I149" s="8"/>
      <c r="J149" s="18"/>
      <c r="K149" s="18"/>
      <c r="L149" s="79"/>
      <c r="M149" s="87"/>
      <c r="N149" s="8"/>
      <c r="O149" s="8"/>
      <c r="P149" s="8"/>
      <c r="Q149" s="8"/>
      <c r="R149" s="8"/>
      <c r="S149" s="8"/>
      <c r="T149" s="121"/>
      <c r="U149" s="87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8"/>
      <c r="AS149" s="8"/>
      <c r="AT149" s="122" t="s">
        <v>94</v>
      </c>
      <c r="AU149" s="122" t="s">
        <v>92</v>
      </c>
      <c r="AV149" s="123" t="s">
        <v>92</v>
      </c>
      <c r="AW149" s="123" t="s">
        <v>96</v>
      </c>
      <c r="AX149" s="123" t="s">
        <v>2</v>
      </c>
      <c r="AY149" s="122" t="s">
        <v>85</v>
      </c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11"/>
    </row>
    <row r="150" spans="1:66" ht="11.25" customHeight="1" x14ac:dyDescent="0.2">
      <c r="A150" s="12"/>
      <c r="B150" s="16"/>
      <c r="C150" s="8"/>
      <c r="D150" s="128" t="s">
        <v>94</v>
      </c>
      <c r="E150" s="129"/>
      <c r="F150" s="130" t="s">
        <v>121</v>
      </c>
      <c r="G150" s="8"/>
      <c r="H150" s="115">
        <v>0.73599999999999999</v>
      </c>
      <c r="I150" s="8"/>
      <c r="J150" s="18"/>
      <c r="K150" s="18"/>
      <c r="L150" s="79"/>
      <c r="M150" s="87"/>
      <c r="N150" s="8"/>
      <c r="O150" s="8"/>
      <c r="P150" s="8"/>
      <c r="Q150" s="8"/>
      <c r="R150" s="8"/>
      <c r="S150" s="8"/>
      <c r="T150" s="121"/>
      <c r="U150" s="87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8"/>
      <c r="AS150" s="8"/>
      <c r="AT150" s="122" t="s">
        <v>94</v>
      </c>
      <c r="AU150" s="122" t="s">
        <v>92</v>
      </c>
      <c r="AV150" s="123" t="s">
        <v>92</v>
      </c>
      <c r="AW150" s="123" t="s">
        <v>96</v>
      </c>
      <c r="AX150" s="123" t="s">
        <v>2</v>
      </c>
      <c r="AY150" s="122" t="s">
        <v>85</v>
      </c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11"/>
    </row>
    <row r="151" spans="1:66" ht="11.25" customHeight="1" x14ac:dyDescent="0.2">
      <c r="A151" s="12"/>
      <c r="B151" s="16"/>
      <c r="C151" s="26"/>
      <c r="D151" s="131" t="s">
        <v>94</v>
      </c>
      <c r="E151" s="132"/>
      <c r="F151" s="133" t="s">
        <v>122</v>
      </c>
      <c r="G151" s="26"/>
      <c r="H151" s="134">
        <v>5.1440000000000001</v>
      </c>
      <c r="I151" s="26"/>
      <c r="J151" s="27"/>
      <c r="K151" s="27"/>
      <c r="L151" s="79"/>
      <c r="M151" s="87"/>
      <c r="N151" s="8"/>
      <c r="O151" s="8"/>
      <c r="P151" s="8"/>
      <c r="Q151" s="8"/>
      <c r="R151" s="8"/>
      <c r="S151" s="8"/>
      <c r="T151" s="121"/>
      <c r="U151" s="87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8"/>
      <c r="AS151" s="8"/>
      <c r="AT151" s="135" t="s">
        <v>94</v>
      </c>
      <c r="AU151" s="135" t="s">
        <v>92</v>
      </c>
      <c r="AV151" s="123" t="s">
        <v>91</v>
      </c>
      <c r="AW151" s="123" t="s">
        <v>96</v>
      </c>
      <c r="AX151" s="123" t="s">
        <v>84</v>
      </c>
      <c r="AY151" s="135" t="s">
        <v>85</v>
      </c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11"/>
    </row>
    <row r="152" spans="1:66" ht="16.5" customHeight="1" x14ac:dyDescent="0.2">
      <c r="A152" s="12"/>
      <c r="B152" s="79"/>
      <c r="C152" s="104" t="s">
        <v>123</v>
      </c>
      <c r="D152" s="104" t="s">
        <v>87</v>
      </c>
      <c r="E152" s="105" t="s">
        <v>124</v>
      </c>
      <c r="F152" s="105" t="s">
        <v>125</v>
      </c>
      <c r="G152" s="106" t="s">
        <v>107</v>
      </c>
      <c r="H152" s="107">
        <v>1.1930000000000001</v>
      </c>
      <c r="I152" s="107"/>
      <c r="J152" s="108"/>
      <c r="K152" s="109"/>
      <c r="L152" s="79"/>
      <c r="M152" s="110"/>
      <c r="N152" s="75"/>
      <c r="O152" s="111"/>
      <c r="P152" s="111"/>
      <c r="Q152" s="111"/>
      <c r="R152" s="111"/>
      <c r="S152" s="111"/>
      <c r="T152" s="112"/>
      <c r="U152" s="87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113" t="s">
        <v>91</v>
      </c>
      <c r="AS152" s="8"/>
      <c r="AT152" s="113" t="s">
        <v>87</v>
      </c>
      <c r="AU152" s="113" t="s">
        <v>92</v>
      </c>
      <c r="AV152" s="8"/>
      <c r="AW152" s="8"/>
      <c r="AX152" s="8"/>
      <c r="AY152" s="67" t="s">
        <v>85</v>
      </c>
      <c r="AZ152" s="8"/>
      <c r="BA152" s="8"/>
      <c r="BB152" s="8"/>
      <c r="BC152" s="8"/>
      <c r="BD152" s="8"/>
      <c r="BE152" s="114">
        <f>IF(N152="základná",J152,0)</f>
        <v>0</v>
      </c>
      <c r="BF152" s="114">
        <f>IF(N152="znížená",J152,0)</f>
        <v>0</v>
      </c>
      <c r="BG152" s="114">
        <f>IF(N152="zákl. prenesená",J152,0)</f>
        <v>0</v>
      </c>
      <c r="BH152" s="114">
        <f>IF(N152="zníž. prenesená",J152,0)</f>
        <v>0</v>
      </c>
      <c r="BI152" s="114">
        <f>IF(N152="nulová",J152,0)</f>
        <v>0</v>
      </c>
      <c r="BJ152" s="67" t="s">
        <v>92</v>
      </c>
      <c r="BK152" s="115">
        <f>ROUND(I152*H152,3)</f>
        <v>0</v>
      </c>
      <c r="BL152" s="67" t="s">
        <v>91</v>
      </c>
      <c r="BM152" s="113" t="s">
        <v>126</v>
      </c>
      <c r="BN152" s="11"/>
    </row>
    <row r="153" spans="1:66" ht="11.25" customHeight="1" x14ac:dyDescent="0.2">
      <c r="A153" s="12"/>
      <c r="B153" s="16"/>
      <c r="C153" s="28"/>
      <c r="D153" s="124" t="s">
        <v>94</v>
      </c>
      <c r="E153" s="125"/>
      <c r="F153" s="126" t="s">
        <v>127</v>
      </c>
      <c r="G153" s="28"/>
      <c r="H153" s="125"/>
      <c r="I153" s="28"/>
      <c r="J153" s="29"/>
      <c r="K153" s="29"/>
      <c r="L153" s="79"/>
      <c r="M153" s="87"/>
      <c r="N153" s="8"/>
      <c r="O153" s="8"/>
      <c r="P153" s="8"/>
      <c r="Q153" s="8"/>
      <c r="R153" s="8"/>
      <c r="S153" s="8"/>
      <c r="T153" s="121"/>
      <c r="U153" s="87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8"/>
      <c r="AS153" s="8"/>
      <c r="AT153" s="127" t="s">
        <v>94</v>
      </c>
      <c r="AU153" s="127" t="s">
        <v>92</v>
      </c>
      <c r="AV153" s="123" t="s">
        <v>84</v>
      </c>
      <c r="AW153" s="123" t="s">
        <v>96</v>
      </c>
      <c r="AX153" s="123" t="s">
        <v>2</v>
      </c>
      <c r="AY153" s="127" t="s">
        <v>85</v>
      </c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11"/>
    </row>
    <row r="154" spans="1:66" ht="11.25" customHeight="1" x14ac:dyDescent="0.2">
      <c r="A154" s="12"/>
      <c r="B154" s="16"/>
      <c r="C154" s="26"/>
      <c r="D154" s="131" t="s">
        <v>94</v>
      </c>
      <c r="E154" s="136"/>
      <c r="F154" s="137" t="s">
        <v>128</v>
      </c>
      <c r="G154" s="26"/>
      <c r="H154" s="134">
        <v>1.1930000000000001</v>
      </c>
      <c r="I154" s="26"/>
      <c r="J154" s="27"/>
      <c r="K154" s="27"/>
      <c r="L154" s="79"/>
      <c r="M154" s="87"/>
      <c r="N154" s="8"/>
      <c r="O154" s="8"/>
      <c r="P154" s="8"/>
      <c r="Q154" s="8"/>
      <c r="R154" s="8"/>
      <c r="S154" s="8"/>
      <c r="T154" s="121"/>
      <c r="U154" s="87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8"/>
      <c r="AS154" s="8"/>
      <c r="AT154" s="122" t="s">
        <v>94</v>
      </c>
      <c r="AU154" s="122" t="s">
        <v>92</v>
      </c>
      <c r="AV154" s="123" t="s">
        <v>92</v>
      </c>
      <c r="AW154" s="123" t="s">
        <v>96</v>
      </c>
      <c r="AX154" s="123" t="s">
        <v>84</v>
      </c>
      <c r="AY154" s="122" t="s">
        <v>85</v>
      </c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11"/>
    </row>
    <row r="155" spans="1:66" ht="24" customHeight="1" x14ac:dyDescent="0.2">
      <c r="A155" s="12"/>
      <c r="B155" s="79"/>
      <c r="C155" s="104" t="s">
        <v>129</v>
      </c>
      <c r="D155" s="104" t="s">
        <v>87</v>
      </c>
      <c r="E155" s="105" t="s">
        <v>130</v>
      </c>
      <c r="F155" s="105" t="s">
        <v>131</v>
      </c>
      <c r="G155" s="106" t="s">
        <v>90</v>
      </c>
      <c r="H155" s="107">
        <v>48.3</v>
      </c>
      <c r="I155" s="107"/>
      <c r="J155" s="108"/>
      <c r="K155" s="109"/>
      <c r="L155" s="79"/>
      <c r="M155" s="110"/>
      <c r="N155" s="75"/>
      <c r="O155" s="111"/>
      <c r="P155" s="111"/>
      <c r="Q155" s="111"/>
      <c r="R155" s="111"/>
      <c r="S155" s="111"/>
      <c r="T155" s="112"/>
      <c r="U155" s="87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113" t="s">
        <v>91</v>
      </c>
      <c r="AS155" s="8"/>
      <c r="AT155" s="113" t="s">
        <v>87</v>
      </c>
      <c r="AU155" s="113" t="s">
        <v>92</v>
      </c>
      <c r="AV155" s="8"/>
      <c r="AW155" s="8"/>
      <c r="AX155" s="8"/>
      <c r="AY155" s="67" t="s">
        <v>85</v>
      </c>
      <c r="AZ155" s="8"/>
      <c r="BA155" s="8"/>
      <c r="BB155" s="8"/>
      <c r="BC155" s="8"/>
      <c r="BD155" s="8"/>
      <c r="BE155" s="114">
        <f>IF(N155="základná",J155,0)</f>
        <v>0</v>
      </c>
      <c r="BF155" s="114">
        <f>IF(N155="znížená",J155,0)</f>
        <v>0</v>
      </c>
      <c r="BG155" s="114">
        <f>IF(N155="zákl. prenesená",J155,0)</f>
        <v>0</v>
      </c>
      <c r="BH155" s="114">
        <f>IF(N155="zníž. prenesená",J155,0)</f>
        <v>0</v>
      </c>
      <c r="BI155" s="114">
        <f>IF(N155="nulová",J155,0)</f>
        <v>0</v>
      </c>
      <c r="BJ155" s="67" t="s">
        <v>92</v>
      </c>
      <c r="BK155" s="115">
        <f>ROUND(I155*H155,3)</f>
        <v>0</v>
      </c>
      <c r="BL155" s="67" t="s">
        <v>91</v>
      </c>
      <c r="BM155" s="113" t="s">
        <v>132</v>
      </c>
      <c r="BN155" s="11"/>
    </row>
    <row r="156" spans="1:66" ht="22.9" customHeight="1" x14ac:dyDescent="0.2">
      <c r="A156" s="12"/>
      <c r="B156" s="16"/>
      <c r="C156" s="71"/>
      <c r="D156" s="138" t="s">
        <v>81</v>
      </c>
      <c r="E156" s="70" t="s">
        <v>92</v>
      </c>
      <c r="F156" s="70" t="s">
        <v>133</v>
      </c>
      <c r="G156" s="71"/>
      <c r="H156" s="71"/>
      <c r="I156" s="71"/>
      <c r="J156" s="139"/>
      <c r="K156" s="120"/>
      <c r="L156" s="79"/>
      <c r="M156" s="87"/>
      <c r="N156" s="8"/>
      <c r="O156" s="8"/>
      <c r="P156" s="97"/>
      <c r="Q156" s="8"/>
      <c r="R156" s="97"/>
      <c r="S156" s="8"/>
      <c r="T156" s="98"/>
      <c r="U156" s="87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4" t="s">
        <v>84</v>
      </c>
      <c r="AS156" s="8"/>
      <c r="AT156" s="99" t="s">
        <v>81</v>
      </c>
      <c r="AU156" s="99" t="s">
        <v>84</v>
      </c>
      <c r="AV156" s="8"/>
      <c r="AW156" s="8"/>
      <c r="AX156" s="8"/>
      <c r="AY156" s="94" t="s">
        <v>85</v>
      </c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100">
        <f>SUM(BK157:BK177)</f>
        <v>0</v>
      </c>
      <c r="BL156" s="8"/>
      <c r="BM156" s="8"/>
      <c r="BN156" s="11"/>
    </row>
    <row r="157" spans="1:66" ht="24" customHeight="1" x14ac:dyDescent="0.2">
      <c r="A157" s="12"/>
      <c r="B157" s="79"/>
      <c r="C157" s="104" t="s">
        <v>134</v>
      </c>
      <c r="D157" s="104" t="s">
        <v>87</v>
      </c>
      <c r="E157" s="105" t="s">
        <v>135</v>
      </c>
      <c r="F157" s="105" t="s">
        <v>136</v>
      </c>
      <c r="G157" s="106" t="s">
        <v>90</v>
      </c>
      <c r="H157" s="107">
        <v>48.3</v>
      </c>
      <c r="I157" s="107"/>
      <c r="J157" s="108"/>
      <c r="K157" s="109"/>
      <c r="L157" s="79"/>
      <c r="M157" s="110"/>
      <c r="N157" s="75"/>
      <c r="O157" s="111"/>
      <c r="P157" s="111"/>
      <c r="Q157" s="111"/>
      <c r="R157" s="111"/>
      <c r="S157" s="111"/>
      <c r="T157" s="112"/>
      <c r="U157" s="87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113" t="s">
        <v>91</v>
      </c>
      <c r="AS157" s="8"/>
      <c r="AT157" s="113" t="s">
        <v>87</v>
      </c>
      <c r="AU157" s="113" t="s">
        <v>92</v>
      </c>
      <c r="AV157" s="8"/>
      <c r="AW157" s="8"/>
      <c r="AX157" s="8"/>
      <c r="AY157" s="67" t="s">
        <v>85</v>
      </c>
      <c r="AZ157" s="8"/>
      <c r="BA157" s="8"/>
      <c r="BB157" s="8"/>
      <c r="BC157" s="8"/>
      <c r="BD157" s="8"/>
      <c r="BE157" s="114">
        <f>IF(N157="základná",J157,0)</f>
        <v>0</v>
      </c>
      <c r="BF157" s="114">
        <f>IF(N157="znížená",J157,0)</f>
        <v>0</v>
      </c>
      <c r="BG157" s="114">
        <f>IF(N157="zákl. prenesená",J157,0)</f>
        <v>0</v>
      </c>
      <c r="BH157" s="114">
        <f>IF(N157="zníž. prenesená",J157,0)</f>
        <v>0</v>
      </c>
      <c r="BI157" s="114">
        <f>IF(N157="nulová",J157,0)</f>
        <v>0</v>
      </c>
      <c r="BJ157" s="67" t="s">
        <v>92</v>
      </c>
      <c r="BK157" s="115">
        <f>ROUND(I157*H157,3)</f>
        <v>0</v>
      </c>
      <c r="BL157" s="67" t="s">
        <v>91</v>
      </c>
      <c r="BM157" s="113" t="s">
        <v>137</v>
      </c>
      <c r="BN157" s="11"/>
    </row>
    <row r="158" spans="1:66" ht="24" customHeight="1" x14ac:dyDescent="0.2">
      <c r="A158" s="12"/>
      <c r="B158" s="79"/>
      <c r="C158" s="104" t="s">
        <v>138</v>
      </c>
      <c r="D158" s="104" t="s">
        <v>87</v>
      </c>
      <c r="E158" s="105" t="s">
        <v>139</v>
      </c>
      <c r="F158" s="105" t="s">
        <v>140</v>
      </c>
      <c r="G158" s="106" t="s">
        <v>107</v>
      </c>
      <c r="H158" s="107">
        <v>1.03</v>
      </c>
      <c r="I158" s="107"/>
      <c r="J158" s="108"/>
      <c r="K158" s="109"/>
      <c r="L158" s="79"/>
      <c r="M158" s="110"/>
      <c r="N158" s="75"/>
      <c r="O158" s="111"/>
      <c r="P158" s="111"/>
      <c r="Q158" s="111"/>
      <c r="R158" s="111"/>
      <c r="S158" s="111"/>
      <c r="T158" s="112"/>
      <c r="U158" s="87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113" t="s">
        <v>91</v>
      </c>
      <c r="AS158" s="8"/>
      <c r="AT158" s="113" t="s">
        <v>87</v>
      </c>
      <c r="AU158" s="113" t="s">
        <v>92</v>
      </c>
      <c r="AV158" s="8"/>
      <c r="AW158" s="8"/>
      <c r="AX158" s="8"/>
      <c r="AY158" s="67" t="s">
        <v>85</v>
      </c>
      <c r="AZ158" s="8"/>
      <c r="BA158" s="8"/>
      <c r="BB158" s="8"/>
      <c r="BC158" s="8"/>
      <c r="BD158" s="8"/>
      <c r="BE158" s="114">
        <f>IF(N158="základná",J158,0)</f>
        <v>0</v>
      </c>
      <c r="BF158" s="114">
        <f>IF(N158="znížená",J158,0)</f>
        <v>0</v>
      </c>
      <c r="BG158" s="114">
        <f>IF(N158="zákl. prenesená",J158,0)</f>
        <v>0</v>
      </c>
      <c r="BH158" s="114">
        <f>IF(N158="zníž. prenesená",J158,0)</f>
        <v>0</v>
      </c>
      <c r="BI158" s="114">
        <f>IF(N158="nulová",J158,0)</f>
        <v>0</v>
      </c>
      <c r="BJ158" s="67" t="s">
        <v>92</v>
      </c>
      <c r="BK158" s="115">
        <f>ROUND(I158*H158,3)</f>
        <v>0</v>
      </c>
      <c r="BL158" s="67" t="s">
        <v>91</v>
      </c>
      <c r="BM158" s="113" t="s">
        <v>141</v>
      </c>
      <c r="BN158" s="11"/>
    </row>
    <row r="159" spans="1:66" ht="16.5" customHeight="1" x14ac:dyDescent="0.2">
      <c r="A159" s="12"/>
      <c r="B159" s="79"/>
      <c r="C159" s="104" t="s">
        <v>142</v>
      </c>
      <c r="D159" s="104" t="s">
        <v>87</v>
      </c>
      <c r="E159" s="105" t="s">
        <v>143</v>
      </c>
      <c r="F159" s="105" t="s">
        <v>144</v>
      </c>
      <c r="G159" s="106" t="s">
        <v>107</v>
      </c>
      <c r="H159" s="107">
        <v>5.1440000000000001</v>
      </c>
      <c r="I159" s="107"/>
      <c r="J159" s="108"/>
      <c r="K159" s="109"/>
      <c r="L159" s="79"/>
      <c r="M159" s="110"/>
      <c r="N159" s="75"/>
      <c r="O159" s="111"/>
      <c r="P159" s="111"/>
      <c r="Q159" s="111"/>
      <c r="R159" s="111"/>
      <c r="S159" s="111"/>
      <c r="T159" s="112"/>
      <c r="U159" s="87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113" t="s">
        <v>91</v>
      </c>
      <c r="AS159" s="8"/>
      <c r="AT159" s="113" t="s">
        <v>87</v>
      </c>
      <c r="AU159" s="113" t="s">
        <v>92</v>
      </c>
      <c r="AV159" s="8"/>
      <c r="AW159" s="8"/>
      <c r="AX159" s="8"/>
      <c r="AY159" s="67" t="s">
        <v>85</v>
      </c>
      <c r="AZ159" s="8"/>
      <c r="BA159" s="8"/>
      <c r="BB159" s="8"/>
      <c r="BC159" s="8"/>
      <c r="BD159" s="8"/>
      <c r="BE159" s="114">
        <f>IF(N159="základná",J159,0)</f>
        <v>0</v>
      </c>
      <c r="BF159" s="114">
        <f>IF(N159="znížená",J159,0)</f>
        <v>0</v>
      </c>
      <c r="BG159" s="114">
        <f>IF(N159="zákl. prenesená",J159,0)</f>
        <v>0</v>
      </c>
      <c r="BH159" s="114">
        <f>IF(N159="zníž. prenesená",J159,0)</f>
        <v>0</v>
      </c>
      <c r="BI159" s="114">
        <f>IF(N159="nulová",J159,0)</f>
        <v>0</v>
      </c>
      <c r="BJ159" s="67" t="s">
        <v>92</v>
      </c>
      <c r="BK159" s="115">
        <f>ROUND(I159*H159,3)</f>
        <v>0</v>
      </c>
      <c r="BL159" s="67" t="s">
        <v>91</v>
      </c>
      <c r="BM159" s="113" t="s">
        <v>145</v>
      </c>
      <c r="BN159" s="11"/>
    </row>
    <row r="160" spans="1:66" ht="11.25" customHeight="1" x14ac:dyDescent="0.2">
      <c r="A160" s="12"/>
      <c r="B160" s="16"/>
      <c r="C160" s="28"/>
      <c r="D160" s="124" t="s">
        <v>94</v>
      </c>
      <c r="E160" s="125"/>
      <c r="F160" s="126" t="s">
        <v>114</v>
      </c>
      <c r="G160" s="28"/>
      <c r="H160" s="125"/>
      <c r="I160" s="28"/>
      <c r="J160" s="29"/>
      <c r="K160" s="29"/>
      <c r="L160" s="79"/>
      <c r="M160" s="87"/>
      <c r="N160" s="8"/>
      <c r="O160" s="8"/>
      <c r="P160" s="8"/>
      <c r="Q160" s="8"/>
      <c r="R160" s="8"/>
      <c r="S160" s="8"/>
      <c r="T160" s="121"/>
      <c r="U160" s="87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8"/>
      <c r="AS160" s="8"/>
      <c r="AT160" s="127" t="s">
        <v>94</v>
      </c>
      <c r="AU160" s="127" t="s">
        <v>92</v>
      </c>
      <c r="AV160" s="123" t="s">
        <v>84</v>
      </c>
      <c r="AW160" s="123" t="s">
        <v>96</v>
      </c>
      <c r="AX160" s="123" t="s">
        <v>2</v>
      </c>
      <c r="AY160" s="127" t="s">
        <v>85</v>
      </c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11"/>
    </row>
    <row r="161" spans="1:66" ht="11.25" customHeight="1" x14ac:dyDescent="0.2">
      <c r="A161" s="12"/>
      <c r="B161" s="16"/>
      <c r="C161" s="8"/>
      <c r="D161" s="128" t="s">
        <v>94</v>
      </c>
      <c r="E161" s="129"/>
      <c r="F161" s="130" t="s">
        <v>115</v>
      </c>
      <c r="G161" s="8"/>
      <c r="H161" s="115">
        <v>0.45400000000000001</v>
      </c>
      <c r="I161" s="8"/>
      <c r="J161" s="18"/>
      <c r="K161" s="18"/>
      <c r="L161" s="79"/>
      <c r="M161" s="87"/>
      <c r="N161" s="8"/>
      <c r="O161" s="8"/>
      <c r="P161" s="8"/>
      <c r="Q161" s="8"/>
      <c r="R161" s="8"/>
      <c r="S161" s="8"/>
      <c r="T161" s="121"/>
      <c r="U161" s="87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8"/>
      <c r="AS161" s="8"/>
      <c r="AT161" s="122" t="s">
        <v>94</v>
      </c>
      <c r="AU161" s="122" t="s">
        <v>92</v>
      </c>
      <c r="AV161" s="123" t="s">
        <v>92</v>
      </c>
      <c r="AW161" s="123" t="s">
        <v>96</v>
      </c>
      <c r="AX161" s="123" t="s">
        <v>2</v>
      </c>
      <c r="AY161" s="122" t="s">
        <v>85</v>
      </c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11"/>
    </row>
    <row r="162" spans="1:66" ht="11.25" customHeight="1" x14ac:dyDescent="0.2">
      <c r="A162" s="12"/>
      <c r="B162" s="16"/>
      <c r="C162" s="8"/>
      <c r="D162" s="128" t="s">
        <v>94</v>
      </c>
      <c r="E162" s="129"/>
      <c r="F162" s="130" t="s">
        <v>116</v>
      </c>
      <c r="G162" s="8"/>
      <c r="H162" s="115">
        <v>0.75</v>
      </c>
      <c r="I162" s="8"/>
      <c r="J162" s="18"/>
      <c r="K162" s="18"/>
      <c r="L162" s="79"/>
      <c r="M162" s="87"/>
      <c r="N162" s="8"/>
      <c r="O162" s="8"/>
      <c r="P162" s="8"/>
      <c r="Q162" s="8"/>
      <c r="R162" s="8"/>
      <c r="S162" s="8"/>
      <c r="T162" s="121"/>
      <c r="U162" s="87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8"/>
      <c r="AS162" s="8"/>
      <c r="AT162" s="122" t="s">
        <v>94</v>
      </c>
      <c r="AU162" s="122" t="s">
        <v>92</v>
      </c>
      <c r="AV162" s="123" t="s">
        <v>92</v>
      </c>
      <c r="AW162" s="123" t="s">
        <v>96</v>
      </c>
      <c r="AX162" s="123" t="s">
        <v>2</v>
      </c>
      <c r="AY162" s="122" t="s">
        <v>85</v>
      </c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11"/>
    </row>
    <row r="163" spans="1:66" ht="11.25" customHeight="1" x14ac:dyDescent="0.2">
      <c r="A163" s="12"/>
      <c r="B163" s="16"/>
      <c r="C163" s="8"/>
      <c r="D163" s="128" t="s">
        <v>94</v>
      </c>
      <c r="E163" s="129"/>
      <c r="F163" s="130" t="s">
        <v>117</v>
      </c>
      <c r="G163" s="8"/>
      <c r="H163" s="115">
        <v>0.68200000000000005</v>
      </c>
      <c r="I163" s="8"/>
      <c r="J163" s="18"/>
      <c r="K163" s="18"/>
      <c r="L163" s="79"/>
      <c r="M163" s="87"/>
      <c r="N163" s="8"/>
      <c r="O163" s="8"/>
      <c r="P163" s="8"/>
      <c r="Q163" s="8"/>
      <c r="R163" s="8"/>
      <c r="S163" s="8"/>
      <c r="T163" s="121"/>
      <c r="U163" s="87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8"/>
      <c r="AS163" s="8"/>
      <c r="AT163" s="122" t="s">
        <v>94</v>
      </c>
      <c r="AU163" s="122" t="s">
        <v>92</v>
      </c>
      <c r="AV163" s="123" t="s">
        <v>92</v>
      </c>
      <c r="AW163" s="123" t="s">
        <v>96</v>
      </c>
      <c r="AX163" s="123" t="s">
        <v>2</v>
      </c>
      <c r="AY163" s="122" t="s">
        <v>85</v>
      </c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11"/>
    </row>
    <row r="164" spans="1:66" ht="11.25" customHeight="1" x14ac:dyDescent="0.2">
      <c r="A164" s="12"/>
      <c r="B164" s="16"/>
      <c r="C164" s="8"/>
      <c r="D164" s="128" t="s">
        <v>94</v>
      </c>
      <c r="E164" s="129"/>
      <c r="F164" s="130" t="s">
        <v>118</v>
      </c>
      <c r="G164" s="8"/>
      <c r="H164" s="115">
        <v>1.1000000000000001</v>
      </c>
      <c r="I164" s="8"/>
      <c r="J164" s="18"/>
      <c r="K164" s="18"/>
      <c r="L164" s="79"/>
      <c r="M164" s="87"/>
      <c r="N164" s="8"/>
      <c r="O164" s="8"/>
      <c r="P164" s="8"/>
      <c r="Q164" s="8"/>
      <c r="R164" s="8"/>
      <c r="S164" s="8"/>
      <c r="T164" s="121"/>
      <c r="U164" s="87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8"/>
      <c r="AS164" s="8"/>
      <c r="AT164" s="122" t="s">
        <v>94</v>
      </c>
      <c r="AU164" s="122" t="s">
        <v>92</v>
      </c>
      <c r="AV164" s="123" t="s">
        <v>92</v>
      </c>
      <c r="AW164" s="123" t="s">
        <v>96</v>
      </c>
      <c r="AX164" s="123" t="s">
        <v>2</v>
      </c>
      <c r="AY164" s="122" t="s">
        <v>85</v>
      </c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11"/>
    </row>
    <row r="165" spans="1:66" ht="11.25" customHeight="1" x14ac:dyDescent="0.2">
      <c r="A165" s="12"/>
      <c r="B165" s="16"/>
      <c r="C165" s="8"/>
      <c r="D165" s="128" t="s">
        <v>94</v>
      </c>
      <c r="E165" s="129"/>
      <c r="F165" s="130" t="s">
        <v>119</v>
      </c>
      <c r="G165" s="8"/>
      <c r="H165" s="115">
        <v>1.0089999999999999</v>
      </c>
      <c r="I165" s="8"/>
      <c r="J165" s="18"/>
      <c r="K165" s="18"/>
      <c r="L165" s="79"/>
      <c r="M165" s="87"/>
      <c r="N165" s="8"/>
      <c r="O165" s="8"/>
      <c r="P165" s="8"/>
      <c r="Q165" s="8"/>
      <c r="R165" s="8"/>
      <c r="S165" s="8"/>
      <c r="T165" s="121"/>
      <c r="U165" s="87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8"/>
      <c r="AS165" s="8"/>
      <c r="AT165" s="122" t="s">
        <v>94</v>
      </c>
      <c r="AU165" s="122" t="s">
        <v>92</v>
      </c>
      <c r="AV165" s="123" t="s">
        <v>92</v>
      </c>
      <c r="AW165" s="123" t="s">
        <v>96</v>
      </c>
      <c r="AX165" s="123" t="s">
        <v>2</v>
      </c>
      <c r="AY165" s="122" t="s">
        <v>85</v>
      </c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11"/>
    </row>
    <row r="166" spans="1:66" ht="11.25" customHeight="1" x14ac:dyDescent="0.2">
      <c r="A166" s="12"/>
      <c r="B166" s="16"/>
      <c r="C166" s="8"/>
      <c r="D166" s="128" t="s">
        <v>94</v>
      </c>
      <c r="E166" s="129"/>
      <c r="F166" s="130" t="s">
        <v>120</v>
      </c>
      <c r="G166" s="8"/>
      <c r="H166" s="115">
        <v>0.41299999999999998</v>
      </c>
      <c r="I166" s="8"/>
      <c r="J166" s="18"/>
      <c r="K166" s="18"/>
      <c r="L166" s="79"/>
      <c r="M166" s="87"/>
      <c r="N166" s="8"/>
      <c r="O166" s="8"/>
      <c r="P166" s="8"/>
      <c r="Q166" s="8"/>
      <c r="R166" s="8"/>
      <c r="S166" s="8"/>
      <c r="T166" s="121"/>
      <c r="U166" s="87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8"/>
      <c r="AS166" s="8"/>
      <c r="AT166" s="122" t="s">
        <v>94</v>
      </c>
      <c r="AU166" s="122" t="s">
        <v>92</v>
      </c>
      <c r="AV166" s="123" t="s">
        <v>92</v>
      </c>
      <c r="AW166" s="123" t="s">
        <v>96</v>
      </c>
      <c r="AX166" s="123" t="s">
        <v>2</v>
      </c>
      <c r="AY166" s="122" t="s">
        <v>85</v>
      </c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11"/>
    </row>
    <row r="167" spans="1:66" ht="11.25" customHeight="1" x14ac:dyDescent="0.2">
      <c r="A167" s="12"/>
      <c r="B167" s="16"/>
      <c r="C167" s="8"/>
      <c r="D167" s="128" t="s">
        <v>94</v>
      </c>
      <c r="E167" s="129"/>
      <c r="F167" s="130" t="s">
        <v>121</v>
      </c>
      <c r="G167" s="8"/>
      <c r="H167" s="115">
        <v>0.73599999999999999</v>
      </c>
      <c r="I167" s="8"/>
      <c r="J167" s="18"/>
      <c r="K167" s="18"/>
      <c r="L167" s="79"/>
      <c r="M167" s="87"/>
      <c r="N167" s="8"/>
      <c r="O167" s="8"/>
      <c r="P167" s="8"/>
      <c r="Q167" s="8"/>
      <c r="R167" s="8"/>
      <c r="S167" s="8"/>
      <c r="T167" s="121"/>
      <c r="U167" s="87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8"/>
      <c r="AS167" s="8"/>
      <c r="AT167" s="122" t="s">
        <v>94</v>
      </c>
      <c r="AU167" s="122" t="s">
        <v>92</v>
      </c>
      <c r="AV167" s="123" t="s">
        <v>92</v>
      </c>
      <c r="AW167" s="123" t="s">
        <v>96</v>
      </c>
      <c r="AX167" s="123" t="s">
        <v>2</v>
      </c>
      <c r="AY167" s="122" t="s">
        <v>85</v>
      </c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11"/>
    </row>
    <row r="168" spans="1:66" ht="11.25" customHeight="1" x14ac:dyDescent="0.2">
      <c r="A168" s="12"/>
      <c r="B168" s="16"/>
      <c r="C168" s="26"/>
      <c r="D168" s="131" t="s">
        <v>94</v>
      </c>
      <c r="E168" s="132"/>
      <c r="F168" s="133" t="s">
        <v>122</v>
      </c>
      <c r="G168" s="26"/>
      <c r="H168" s="134">
        <v>5.1440000000000001</v>
      </c>
      <c r="I168" s="26"/>
      <c r="J168" s="27"/>
      <c r="K168" s="27"/>
      <c r="L168" s="79"/>
      <c r="M168" s="87"/>
      <c r="N168" s="8"/>
      <c r="O168" s="8"/>
      <c r="P168" s="8"/>
      <c r="Q168" s="8"/>
      <c r="R168" s="8"/>
      <c r="S168" s="8"/>
      <c r="T168" s="121"/>
      <c r="U168" s="87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8"/>
      <c r="AS168" s="8"/>
      <c r="AT168" s="135" t="s">
        <v>94</v>
      </c>
      <c r="AU168" s="135" t="s">
        <v>92</v>
      </c>
      <c r="AV168" s="123" t="s">
        <v>91</v>
      </c>
      <c r="AW168" s="123" t="s">
        <v>96</v>
      </c>
      <c r="AX168" s="123" t="s">
        <v>84</v>
      </c>
      <c r="AY168" s="135" t="s">
        <v>85</v>
      </c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11"/>
    </row>
    <row r="169" spans="1:66" ht="16.5" customHeight="1" x14ac:dyDescent="0.2">
      <c r="A169" s="12"/>
      <c r="B169" s="79"/>
      <c r="C169" s="104" t="s">
        <v>146</v>
      </c>
      <c r="D169" s="104" t="s">
        <v>87</v>
      </c>
      <c r="E169" s="105" t="s">
        <v>147</v>
      </c>
      <c r="F169" s="105" t="s">
        <v>148</v>
      </c>
      <c r="G169" s="106" t="s">
        <v>90</v>
      </c>
      <c r="H169" s="107">
        <v>6.31</v>
      </c>
      <c r="I169" s="107"/>
      <c r="J169" s="108"/>
      <c r="K169" s="109"/>
      <c r="L169" s="79"/>
      <c r="M169" s="110"/>
      <c r="N169" s="75"/>
      <c r="O169" s="111"/>
      <c r="P169" s="111"/>
      <c r="Q169" s="111"/>
      <c r="R169" s="111"/>
      <c r="S169" s="111"/>
      <c r="T169" s="112"/>
      <c r="U169" s="87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113" t="s">
        <v>91</v>
      </c>
      <c r="AS169" s="8"/>
      <c r="AT169" s="113" t="s">
        <v>87</v>
      </c>
      <c r="AU169" s="113" t="s">
        <v>92</v>
      </c>
      <c r="AV169" s="8"/>
      <c r="AW169" s="8"/>
      <c r="AX169" s="8"/>
      <c r="AY169" s="67" t="s">
        <v>85</v>
      </c>
      <c r="AZ169" s="8"/>
      <c r="BA169" s="8"/>
      <c r="BB169" s="8"/>
      <c r="BC169" s="8"/>
      <c r="BD169" s="8"/>
      <c r="BE169" s="114">
        <f>IF(N169="základná",J169,0)</f>
        <v>0</v>
      </c>
      <c r="BF169" s="114">
        <f>IF(N169="znížená",J169,0)</f>
        <v>0</v>
      </c>
      <c r="BG169" s="114">
        <f>IF(N169="zákl. prenesená",J169,0)</f>
        <v>0</v>
      </c>
      <c r="BH169" s="114">
        <f>IF(N169="zníž. prenesená",J169,0)</f>
        <v>0</v>
      </c>
      <c r="BI169" s="114">
        <f>IF(N169="nulová",J169,0)</f>
        <v>0</v>
      </c>
      <c r="BJ169" s="67" t="s">
        <v>92</v>
      </c>
      <c r="BK169" s="115">
        <f>ROUND(I169*H169,3)</f>
        <v>0</v>
      </c>
      <c r="BL169" s="67" t="s">
        <v>91</v>
      </c>
      <c r="BM169" s="113" t="s">
        <v>149</v>
      </c>
      <c r="BN169" s="11"/>
    </row>
    <row r="170" spans="1:66" ht="24" customHeight="1" x14ac:dyDescent="0.2">
      <c r="A170" s="12"/>
      <c r="B170" s="79"/>
      <c r="C170" s="104" t="s">
        <v>150</v>
      </c>
      <c r="D170" s="104" t="s">
        <v>87</v>
      </c>
      <c r="E170" s="105" t="s">
        <v>151</v>
      </c>
      <c r="F170" s="105" t="s">
        <v>152</v>
      </c>
      <c r="G170" s="106" t="s">
        <v>90</v>
      </c>
      <c r="H170" s="107">
        <v>6.31</v>
      </c>
      <c r="I170" s="107"/>
      <c r="J170" s="108"/>
      <c r="K170" s="109"/>
      <c r="L170" s="79"/>
      <c r="M170" s="110"/>
      <c r="N170" s="75"/>
      <c r="O170" s="111"/>
      <c r="P170" s="111"/>
      <c r="Q170" s="111"/>
      <c r="R170" s="111"/>
      <c r="S170" s="111"/>
      <c r="T170" s="112"/>
      <c r="U170" s="87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113" t="s">
        <v>91</v>
      </c>
      <c r="AS170" s="8"/>
      <c r="AT170" s="113" t="s">
        <v>87</v>
      </c>
      <c r="AU170" s="113" t="s">
        <v>92</v>
      </c>
      <c r="AV170" s="8"/>
      <c r="AW170" s="8"/>
      <c r="AX170" s="8"/>
      <c r="AY170" s="67" t="s">
        <v>85</v>
      </c>
      <c r="AZ170" s="8"/>
      <c r="BA170" s="8"/>
      <c r="BB170" s="8"/>
      <c r="BC170" s="8"/>
      <c r="BD170" s="8"/>
      <c r="BE170" s="114">
        <f>IF(N170="základná",J170,0)</f>
        <v>0</v>
      </c>
      <c r="BF170" s="114">
        <f>IF(N170="znížená",J170,0)</f>
        <v>0</v>
      </c>
      <c r="BG170" s="114">
        <f>IF(N170="zákl. prenesená",J170,0)</f>
        <v>0</v>
      </c>
      <c r="BH170" s="114">
        <f>IF(N170="zníž. prenesená",J170,0)</f>
        <v>0</v>
      </c>
      <c r="BI170" s="114">
        <f>IF(N170="nulová",J170,0)</f>
        <v>0</v>
      </c>
      <c r="BJ170" s="67" t="s">
        <v>92</v>
      </c>
      <c r="BK170" s="115">
        <f>ROUND(I170*H170,3)</f>
        <v>0</v>
      </c>
      <c r="BL170" s="67" t="s">
        <v>91</v>
      </c>
      <c r="BM170" s="113" t="s">
        <v>153</v>
      </c>
      <c r="BN170" s="11"/>
    </row>
    <row r="171" spans="1:66" ht="16.5" customHeight="1" x14ac:dyDescent="0.2">
      <c r="A171" s="12"/>
      <c r="B171" s="79"/>
      <c r="C171" s="104" t="s">
        <v>154</v>
      </c>
      <c r="D171" s="104" t="s">
        <v>87</v>
      </c>
      <c r="E171" s="105" t="s">
        <v>155</v>
      </c>
      <c r="F171" s="105" t="s">
        <v>156</v>
      </c>
      <c r="G171" s="106" t="s">
        <v>107</v>
      </c>
      <c r="H171" s="107">
        <v>1.1930000000000001</v>
      </c>
      <c r="I171" s="107"/>
      <c r="J171" s="108"/>
      <c r="K171" s="109"/>
      <c r="L171" s="79"/>
      <c r="M171" s="110"/>
      <c r="N171" s="75"/>
      <c r="O171" s="111"/>
      <c r="P171" s="111"/>
      <c r="Q171" s="111"/>
      <c r="R171" s="111"/>
      <c r="S171" s="111"/>
      <c r="T171" s="112"/>
      <c r="U171" s="87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113" t="s">
        <v>91</v>
      </c>
      <c r="AS171" s="8"/>
      <c r="AT171" s="113" t="s">
        <v>87</v>
      </c>
      <c r="AU171" s="113" t="s">
        <v>92</v>
      </c>
      <c r="AV171" s="8"/>
      <c r="AW171" s="8"/>
      <c r="AX171" s="8"/>
      <c r="AY171" s="67" t="s">
        <v>85</v>
      </c>
      <c r="AZ171" s="8"/>
      <c r="BA171" s="8"/>
      <c r="BB171" s="8"/>
      <c r="BC171" s="8"/>
      <c r="BD171" s="8"/>
      <c r="BE171" s="114">
        <f>IF(N171="základná",J171,0)</f>
        <v>0</v>
      </c>
      <c r="BF171" s="114">
        <f>IF(N171="znížená",J171,0)</f>
        <v>0</v>
      </c>
      <c r="BG171" s="114">
        <f>IF(N171="zákl. prenesená",J171,0)</f>
        <v>0</v>
      </c>
      <c r="BH171" s="114">
        <f>IF(N171="zníž. prenesená",J171,0)</f>
        <v>0</v>
      </c>
      <c r="BI171" s="114">
        <f>IF(N171="nulová",J171,0)</f>
        <v>0</v>
      </c>
      <c r="BJ171" s="67" t="s">
        <v>92</v>
      </c>
      <c r="BK171" s="115">
        <f>ROUND(I171*H171,3)</f>
        <v>0</v>
      </c>
      <c r="BL171" s="67" t="s">
        <v>91</v>
      </c>
      <c r="BM171" s="113" t="s">
        <v>157</v>
      </c>
      <c r="BN171" s="11"/>
    </row>
    <row r="172" spans="1:66" ht="11.25" customHeight="1" x14ac:dyDescent="0.2">
      <c r="A172" s="12"/>
      <c r="B172" s="16"/>
      <c r="C172" s="71"/>
      <c r="D172" s="116" t="s">
        <v>94</v>
      </c>
      <c r="E172" s="117"/>
      <c r="F172" s="118" t="s">
        <v>128</v>
      </c>
      <c r="G172" s="71"/>
      <c r="H172" s="119">
        <v>1.1930000000000001</v>
      </c>
      <c r="I172" s="71"/>
      <c r="J172" s="120"/>
      <c r="K172" s="120"/>
      <c r="L172" s="79"/>
      <c r="M172" s="87"/>
      <c r="N172" s="8"/>
      <c r="O172" s="8"/>
      <c r="P172" s="8"/>
      <c r="Q172" s="8"/>
      <c r="R172" s="8"/>
      <c r="S172" s="8"/>
      <c r="T172" s="121"/>
      <c r="U172" s="87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8"/>
      <c r="AS172" s="8"/>
      <c r="AT172" s="122" t="s">
        <v>94</v>
      </c>
      <c r="AU172" s="122" t="s">
        <v>92</v>
      </c>
      <c r="AV172" s="123" t="s">
        <v>92</v>
      </c>
      <c r="AW172" s="123" t="s">
        <v>96</v>
      </c>
      <c r="AX172" s="123" t="s">
        <v>84</v>
      </c>
      <c r="AY172" s="122" t="s">
        <v>85</v>
      </c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11"/>
    </row>
    <row r="173" spans="1:66" ht="24" customHeight="1" x14ac:dyDescent="0.2">
      <c r="A173" s="12"/>
      <c r="B173" s="79"/>
      <c r="C173" s="104" t="s">
        <v>158</v>
      </c>
      <c r="D173" s="104" t="s">
        <v>87</v>
      </c>
      <c r="E173" s="105" t="s">
        <v>159</v>
      </c>
      <c r="F173" s="105" t="s">
        <v>160</v>
      </c>
      <c r="G173" s="106" t="s">
        <v>90</v>
      </c>
      <c r="H173" s="107">
        <v>1.47</v>
      </c>
      <c r="I173" s="107"/>
      <c r="J173" s="108"/>
      <c r="K173" s="109"/>
      <c r="L173" s="79"/>
      <c r="M173" s="110"/>
      <c r="N173" s="75"/>
      <c r="O173" s="111"/>
      <c r="P173" s="111"/>
      <c r="Q173" s="111"/>
      <c r="R173" s="111"/>
      <c r="S173" s="111"/>
      <c r="T173" s="112"/>
      <c r="U173" s="87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113" t="s">
        <v>91</v>
      </c>
      <c r="AS173" s="8"/>
      <c r="AT173" s="113" t="s">
        <v>87</v>
      </c>
      <c r="AU173" s="113" t="s">
        <v>92</v>
      </c>
      <c r="AV173" s="8"/>
      <c r="AW173" s="8"/>
      <c r="AX173" s="8"/>
      <c r="AY173" s="67" t="s">
        <v>85</v>
      </c>
      <c r="AZ173" s="8"/>
      <c r="BA173" s="8"/>
      <c r="BB173" s="8"/>
      <c r="BC173" s="8"/>
      <c r="BD173" s="8"/>
      <c r="BE173" s="114">
        <f>IF(N173="základná",J173,0)</f>
        <v>0</v>
      </c>
      <c r="BF173" s="114">
        <f>IF(N173="znížená",J173,0)</f>
        <v>0</v>
      </c>
      <c r="BG173" s="114">
        <f>IF(N173="zákl. prenesená",J173,0)</f>
        <v>0</v>
      </c>
      <c r="BH173" s="114">
        <f>IF(N173="zníž. prenesená",J173,0)</f>
        <v>0</v>
      </c>
      <c r="BI173" s="114">
        <f>IF(N173="nulová",J173,0)</f>
        <v>0</v>
      </c>
      <c r="BJ173" s="67" t="s">
        <v>92</v>
      </c>
      <c r="BK173" s="115">
        <f>ROUND(I173*H173,3)</f>
        <v>0</v>
      </c>
      <c r="BL173" s="67" t="s">
        <v>91</v>
      </c>
      <c r="BM173" s="113" t="s">
        <v>161</v>
      </c>
      <c r="BN173" s="11"/>
    </row>
    <row r="174" spans="1:66" ht="11.25" customHeight="1" x14ac:dyDescent="0.2">
      <c r="A174" s="12"/>
      <c r="B174" s="16"/>
      <c r="C174" s="28"/>
      <c r="D174" s="124" t="s">
        <v>94</v>
      </c>
      <c r="E174" s="140"/>
      <c r="F174" s="141" t="s">
        <v>162</v>
      </c>
      <c r="G174" s="28"/>
      <c r="H174" s="142">
        <v>1.2</v>
      </c>
      <c r="I174" s="28"/>
      <c r="J174" s="29"/>
      <c r="K174" s="29"/>
      <c r="L174" s="79"/>
      <c r="M174" s="87"/>
      <c r="N174" s="8"/>
      <c r="O174" s="8"/>
      <c r="P174" s="8"/>
      <c r="Q174" s="8"/>
      <c r="R174" s="8"/>
      <c r="S174" s="8"/>
      <c r="T174" s="121"/>
      <c r="U174" s="87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8"/>
      <c r="AS174" s="8"/>
      <c r="AT174" s="122" t="s">
        <v>94</v>
      </c>
      <c r="AU174" s="122" t="s">
        <v>92</v>
      </c>
      <c r="AV174" s="123" t="s">
        <v>92</v>
      </c>
      <c r="AW174" s="123" t="s">
        <v>96</v>
      </c>
      <c r="AX174" s="123" t="s">
        <v>2</v>
      </c>
      <c r="AY174" s="122" t="s">
        <v>85</v>
      </c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11"/>
    </row>
    <row r="175" spans="1:66" ht="11.25" customHeight="1" x14ac:dyDescent="0.2">
      <c r="A175" s="12"/>
      <c r="B175" s="16"/>
      <c r="C175" s="8"/>
      <c r="D175" s="128" t="s">
        <v>94</v>
      </c>
      <c r="E175" s="129"/>
      <c r="F175" s="130" t="s">
        <v>163</v>
      </c>
      <c r="G175" s="8"/>
      <c r="H175" s="115">
        <v>0.27</v>
      </c>
      <c r="I175" s="8"/>
      <c r="J175" s="18"/>
      <c r="K175" s="18"/>
      <c r="L175" s="79"/>
      <c r="M175" s="87"/>
      <c r="N175" s="8"/>
      <c r="O175" s="8"/>
      <c r="P175" s="8"/>
      <c r="Q175" s="8"/>
      <c r="R175" s="8"/>
      <c r="S175" s="8"/>
      <c r="T175" s="121"/>
      <c r="U175" s="87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8"/>
      <c r="AS175" s="8"/>
      <c r="AT175" s="122" t="s">
        <v>94</v>
      </c>
      <c r="AU175" s="122" t="s">
        <v>92</v>
      </c>
      <c r="AV175" s="123" t="s">
        <v>92</v>
      </c>
      <c r="AW175" s="123" t="s">
        <v>96</v>
      </c>
      <c r="AX175" s="123" t="s">
        <v>2</v>
      </c>
      <c r="AY175" s="122" t="s">
        <v>85</v>
      </c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11"/>
    </row>
    <row r="176" spans="1:66" ht="11.25" customHeight="1" x14ac:dyDescent="0.2">
      <c r="A176" s="12"/>
      <c r="B176" s="16"/>
      <c r="C176" s="26"/>
      <c r="D176" s="131" t="s">
        <v>94</v>
      </c>
      <c r="E176" s="132"/>
      <c r="F176" s="133" t="s">
        <v>122</v>
      </c>
      <c r="G176" s="26"/>
      <c r="H176" s="134">
        <v>1.47</v>
      </c>
      <c r="I176" s="26"/>
      <c r="J176" s="27"/>
      <c r="K176" s="27"/>
      <c r="L176" s="79"/>
      <c r="M176" s="87"/>
      <c r="N176" s="8"/>
      <c r="O176" s="8"/>
      <c r="P176" s="8"/>
      <c r="Q176" s="8"/>
      <c r="R176" s="8"/>
      <c r="S176" s="8"/>
      <c r="T176" s="121"/>
      <c r="U176" s="87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8"/>
      <c r="AS176" s="8"/>
      <c r="AT176" s="135" t="s">
        <v>94</v>
      </c>
      <c r="AU176" s="135" t="s">
        <v>92</v>
      </c>
      <c r="AV176" s="123" t="s">
        <v>91</v>
      </c>
      <c r="AW176" s="123" t="s">
        <v>96</v>
      </c>
      <c r="AX176" s="123" t="s">
        <v>84</v>
      </c>
      <c r="AY176" s="135" t="s">
        <v>85</v>
      </c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11"/>
    </row>
    <row r="177" spans="1:66" ht="24" customHeight="1" x14ac:dyDescent="0.2">
      <c r="A177" s="12"/>
      <c r="B177" s="79"/>
      <c r="C177" s="104" t="s">
        <v>164</v>
      </c>
      <c r="D177" s="104" t="s">
        <v>87</v>
      </c>
      <c r="E177" s="105" t="s">
        <v>165</v>
      </c>
      <c r="F177" s="105" t="s">
        <v>166</v>
      </c>
      <c r="G177" s="106" t="s">
        <v>90</v>
      </c>
      <c r="H177" s="107">
        <v>1.47</v>
      </c>
      <c r="I177" s="107"/>
      <c r="J177" s="108"/>
      <c r="K177" s="109"/>
      <c r="L177" s="79"/>
      <c r="M177" s="110"/>
      <c r="N177" s="75"/>
      <c r="O177" s="111"/>
      <c r="P177" s="111"/>
      <c r="Q177" s="111"/>
      <c r="R177" s="111"/>
      <c r="S177" s="111"/>
      <c r="T177" s="112"/>
      <c r="U177" s="87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113" t="s">
        <v>91</v>
      </c>
      <c r="AS177" s="8"/>
      <c r="AT177" s="113" t="s">
        <v>87</v>
      </c>
      <c r="AU177" s="113" t="s">
        <v>92</v>
      </c>
      <c r="AV177" s="8"/>
      <c r="AW177" s="8"/>
      <c r="AX177" s="8"/>
      <c r="AY177" s="67" t="s">
        <v>85</v>
      </c>
      <c r="AZ177" s="8"/>
      <c r="BA177" s="8"/>
      <c r="BB177" s="8"/>
      <c r="BC177" s="8"/>
      <c r="BD177" s="8"/>
      <c r="BE177" s="114">
        <f>IF(N177="základná",J177,0)</f>
        <v>0</v>
      </c>
      <c r="BF177" s="114">
        <f>IF(N177="znížená",J177,0)</f>
        <v>0</v>
      </c>
      <c r="BG177" s="114">
        <f>IF(N177="zákl. prenesená",J177,0)</f>
        <v>0</v>
      </c>
      <c r="BH177" s="114">
        <f>IF(N177="zníž. prenesená",J177,0)</f>
        <v>0</v>
      </c>
      <c r="BI177" s="114">
        <f>IF(N177="nulová",J177,0)</f>
        <v>0</v>
      </c>
      <c r="BJ177" s="67" t="s">
        <v>92</v>
      </c>
      <c r="BK177" s="115">
        <f>ROUND(I177*H177,3)</f>
        <v>0</v>
      </c>
      <c r="BL177" s="67" t="s">
        <v>91</v>
      </c>
      <c r="BM177" s="113" t="s">
        <v>167</v>
      </c>
      <c r="BN177" s="11"/>
    </row>
    <row r="178" spans="1:66" ht="22.9" customHeight="1" x14ac:dyDescent="0.2">
      <c r="A178" s="12"/>
      <c r="B178" s="16"/>
      <c r="C178" s="71"/>
      <c r="D178" s="138" t="s">
        <v>81</v>
      </c>
      <c r="E178" s="70" t="s">
        <v>100</v>
      </c>
      <c r="F178" s="70" t="s">
        <v>168</v>
      </c>
      <c r="G178" s="71"/>
      <c r="H178" s="71"/>
      <c r="I178" s="71"/>
      <c r="J178" s="139"/>
      <c r="K178" s="120"/>
      <c r="L178" s="79"/>
      <c r="M178" s="87"/>
      <c r="N178" s="8"/>
      <c r="O178" s="8"/>
      <c r="P178" s="97"/>
      <c r="Q178" s="8"/>
      <c r="R178" s="97"/>
      <c r="S178" s="8"/>
      <c r="T178" s="98"/>
      <c r="U178" s="87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4" t="s">
        <v>84</v>
      </c>
      <c r="AS178" s="8"/>
      <c r="AT178" s="99" t="s">
        <v>81</v>
      </c>
      <c r="AU178" s="99" t="s">
        <v>84</v>
      </c>
      <c r="AV178" s="8"/>
      <c r="AW178" s="8"/>
      <c r="AX178" s="8"/>
      <c r="AY178" s="94" t="s">
        <v>85</v>
      </c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100">
        <f>SUM(BK179:BK192)</f>
        <v>0</v>
      </c>
      <c r="BL178" s="8"/>
      <c r="BM178" s="8"/>
      <c r="BN178" s="11"/>
    </row>
    <row r="179" spans="1:66" ht="16.5" customHeight="1" x14ac:dyDescent="0.2">
      <c r="A179" s="12"/>
      <c r="B179" s="79"/>
      <c r="C179" s="104" t="s">
        <v>169</v>
      </c>
      <c r="D179" s="104" t="s">
        <v>87</v>
      </c>
      <c r="E179" s="105" t="s">
        <v>170</v>
      </c>
      <c r="F179" s="105" t="s">
        <v>171</v>
      </c>
      <c r="G179" s="106" t="s">
        <v>107</v>
      </c>
      <c r="H179" s="107">
        <v>1.3440000000000001</v>
      </c>
      <c r="I179" s="107"/>
      <c r="J179" s="108"/>
      <c r="K179" s="109"/>
      <c r="L179" s="79"/>
      <c r="M179" s="110"/>
      <c r="N179" s="75"/>
      <c r="O179" s="111"/>
      <c r="P179" s="111"/>
      <c r="Q179" s="111"/>
      <c r="R179" s="111"/>
      <c r="S179" s="111"/>
      <c r="T179" s="112"/>
      <c r="U179" s="87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113" t="s">
        <v>91</v>
      </c>
      <c r="AS179" s="8"/>
      <c r="AT179" s="113" t="s">
        <v>87</v>
      </c>
      <c r="AU179" s="113" t="s">
        <v>92</v>
      </c>
      <c r="AV179" s="8"/>
      <c r="AW179" s="8"/>
      <c r="AX179" s="8"/>
      <c r="AY179" s="67" t="s">
        <v>85</v>
      </c>
      <c r="AZ179" s="8"/>
      <c r="BA179" s="8"/>
      <c r="BB179" s="8"/>
      <c r="BC179" s="8"/>
      <c r="BD179" s="8"/>
      <c r="BE179" s="114">
        <f>IF(N179="základná",J179,0)</f>
        <v>0</v>
      </c>
      <c r="BF179" s="114">
        <f>IF(N179="znížená",J179,0)</f>
        <v>0</v>
      </c>
      <c r="BG179" s="114">
        <f>IF(N179="zákl. prenesená",J179,0)</f>
        <v>0</v>
      </c>
      <c r="BH179" s="114">
        <f>IF(N179="zníž. prenesená",J179,0)</f>
        <v>0</v>
      </c>
      <c r="BI179" s="114">
        <f>IF(N179="nulová",J179,0)</f>
        <v>0</v>
      </c>
      <c r="BJ179" s="67" t="s">
        <v>92</v>
      </c>
      <c r="BK179" s="115">
        <f>ROUND(I179*H179,3)</f>
        <v>0</v>
      </c>
      <c r="BL179" s="67" t="s">
        <v>91</v>
      </c>
      <c r="BM179" s="113" t="s">
        <v>172</v>
      </c>
      <c r="BN179" s="11"/>
    </row>
    <row r="180" spans="1:66" ht="11.25" customHeight="1" x14ac:dyDescent="0.2">
      <c r="A180" s="12"/>
      <c r="B180" s="16"/>
      <c r="C180" s="28"/>
      <c r="D180" s="124" t="s">
        <v>94</v>
      </c>
      <c r="E180" s="125"/>
      <c r="F180" s="126" t="s">
        <v>173</v>
      </c>
      <c r="G180" s="28"/>
      <c r="H180" s="125"/>
      <c r="I180" s="28"/>
      <c r="J180" s="29"/>
      <c r="K180" s="29"/>
      <c r="L180" s="79"/>
      <c r="M180" s="87"/>
      <c r="N180" s="8"/>
      <c r="O180" s="8"/>
      <c r="P180" s="8"/>
      <c r="Q180" s="8"/>
      <c r="R180" s="8"/>
      <c r="S180" s="8"/>
      <c r="T180" s="121"/>
      <c r="U180" s="87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8"/>
      <c r="AS180" s="8"/>
      <c r="AT180" s="127" t="s">
        <v>94</v>
      </c>
      <c r="AU180" s="127" t="s">
        <v>92</v>
      </c>
      <c r="AV180" s="123" t="s">
        <v>84</v>
      </c>
      <c r="AW180" s="123" t="s">
        <v>96</v>
      </c>
      <c r="AX180" s="123" t="s">
        <v>2</v>
      </c>
      <c r="AY180" s="127" t="s">
        <v>85</v>
      </c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11"/>
    </row>
    <row r="181" spans="1:66" ht="11.25" customHeight="1" x14ac:dyDescent="0.2">
      <c r="A181" s="12"/>
      <c r="B181" s="16"/>
      <c r="C181" s="8"/>
      <c r="D181" s="128" t="s">
        <v>94</v>
      </c>
      <c r="E181" s="129"/>
      <c r="F181" s="130" t="s">
        <v>174</v>
      </c>
      <c r="G181" s="8"/>
      <c r="H181" s="115">
        <v>0.40300000000000002</v>
      </c>
      <c r="I181" s="8"/>
      <c r="J181" s="18"/>
      <c r="K181" s="18"/>
      <c r="L181" s="79"/>
      <c r="M181" s="87"/>
      <c r="N181" s="8"/>
      <c r="O181" s="8"/>
      <c r="P181" s="8"/>
      <c r="Q181" s="8"/>
      <c r="R181" s="8"/>
      <c r="S181" s="8"/>
      <c r="T181" s="121"/>
      <c r="U181" s="87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8"/>
      <c r="AS181" s="8"/>
      <c r="AT181" s="122" t="s">
        <v>94</v>
      </c>
      <c r="AU181" s="122" t="s">
        <v>92</v>
      </c>
      <c r="AV181" s="123" t="s">
        <v>92</v>
      </c>
      <c r="AW181" s="123" t="s">
        <v>96</v>
      </c>
      <c r="AX181" s="123" t="s">
        <v>2</v>
      </c>
      <c r="AY181" s="122" t="s">
        <v>85</v>
      </c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11"/>
    </row>
    <row r="182" spans="1:66" ht="11.25" customHeight="1" x14ac:dyDescent="0.2">
      <c r="A182" s="12"/>
      <c r="B182" s="16"/>
      <c r="C182" s="8"/>
      <c r="D182" s="128" t="s">
        <v>94</v>
      </c>
      <c r="E182" s="129"/>
      <c r="F182" s="130" t="s">
        <v>175</v>
      </c>
      <c r="G182" s="8"/>
      <c r="H182" s="115">
        <v>0.375</v>
      </c>
      <c r="I182" s="8"/>
      <c r="J182" s="18"/>
      <c r="K182" s="18"/>
      <c r="L182" s="79"/>
      <c r="M182" s="87"/>
      <c r="N182" s="8"/>
      <c r="O182" s="8"/>
      <c r="P182" s="8"/>
      <c r="Q182" s="8"/>
      <c r="R182" s="8"/>
      <c r="S182" s="8"/>
      <c r="T182" s="121"/>
      <c r="U182" s="87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8"/>
      <c r="AS182" s="8"/>
      <c r="AT182" s="122" t="s">
        <v>94</v>
      </c>
      <c r="AU182" s="122" t="s">
        <v>92</v>
      </c>
      <c r="AV182" s="123" t="s">
        <v>92</v>
      </c>
      <c r="AW182" s="123" t="s">
        <v>96</v>
      </c>
      <c r="AX182" s="123" t="s">
        <v>2</v>
      </c>
      <c r="AY182" s="122" t="s">
        <v>85</v>
      </c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11"/>
    </row>
    <row r="183" spans="1:66" ht="11.25" customHeight="1" x14ac:dyDescent="0.2">
      <c r="A183" s="12"/>
      <c r="B183" s="16"/>
      <c r="C183" s="8"/>
      <c r="D183" s="128" t="s">
        <v>94</v>
      </c>
      <c r="E183" s="129"/>
      <c r="F183" s="130" t="s">
        <v>176</v>
      </c>
      <c r="G183" s="8"/>
      <c r="H183" s="115">
        <v>0.56599999999999995</v>
      </c>
      <c r="I183" s="8"/>
      <c r="J183" s="18"/>
      <c r="K183" s="18"/>
      <c r="L183" s="79"/>
      <c r="M183" s="87"/>
      <c r="N183" s="8"/>
      <c r="O183" s="8"/>
      <c r="P183" s="8"/>
      <c r="Q183" s="8"/>
      <c r="R183" s="8"/>
      <c r="S183" s="8"/>
      <c r="T183" s="121"/>
      <c r="U183" s="87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8"/>
      <c r="AS183" s="8"/>
      <c r="AT183" s="122" t="s">
        <v>94</v>
      </c>
      <c r="AU183" s="122" t="s">
        <v>92</v>
      </c>
      <c r="AV183" s="123" t="s">
        <v>92</v>
      </c>
      <c r="AW183" s="123" t="s">
        <v>96</v>
      </c>
      <c r="AX183" s="123" t="s">
        <v>2</v>
      </c>
      <c r="AY183" s="122" t="s">
        <v>85</v>
      </c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11"/>
    </row>
    <row r="184" spans="1:66" ht="11.25" customHeight="1" x14ac:dyDescent="0.2">
      <c r="A184" s="12"/>
      <c r="B184" s="16"/>
      <c r="C184" s="26"/>
      <c r="D184" s="131" t="s">
        <v>94</v>
      </c>
      <c r="E184" s="132"/>
      <c r="F184" s="133" t="s">
        <v>122</v>
      </c>
      <c r="G184" s="26"/>
      <c r="H184" s="134">
        <v>1.3440000000000001</v>
      </c>
      <c r="I184" s="26"/>
      <c r="J184" s="27"/>
      <c r="K184" s="27"/>
      <c r="L184" s="79"/>
      <c r="M184" s="87"/>
      <c r="N184" s="8"/>
      <c r="O184" s="8"/>
      <c r="P184" s="8"/>
      <c r="Q184" s="8"/>
      <c r="R184" s="8"/>
      <c r="S184" s="8"/>
      <c r="T184" s="121"/>
      <c r="U184" s="87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8"/>
      <c r="AS184" s="8"/>
      <c r="AT184" s="135" t="s">
        <v>94</v>
      </c>
      <c r="AU184" s="135" t="s">
        <v>92</v>
      </c>
      <c r="AV184" s="123" t="s">
        <v>91</v>
      </c>
      <c r="AW184" s="123" t="s">
        <v>96</v>
      </c>
      <c r="AX184" s="123" t="s">
        <v>84</v>
      </c>
      <c r="AY184" s="135" t="s">
        <v>85</v>
      </c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11"/>
    </row>
    <row r="185" spans="1:66" ht="16.5" customHeight="1" x14ac:dyDescent="0.2">
      <c r="A185" s="12"/>
      <c r="B185" s="79"/>
      <c r="C185" s="104" t="s">
        <v>177</v>
      </c>
      <c r="D185" s="104" t="s">
        <v>87</v>
      </c>
      <c r="E185" s="105" t="s">
        <v>178</v>
      </c>
      <c r="F185" s="105" t="s">
        <v>179</v>
      </c>
      <c r="G185" s="106" t="s">
        <v>90</v>
      </c>
      <c r="H185" s="107">
        <v>18.850000000000001</v>
      </c>
      <c r="I185" s="107"/>
      <c r="J185" s="108"/>
      <c r="K185" s="109"/>
      <c r="L185" s="79"/>
      <c r="M185" s="110"/>
      <c r="N185" s="75"/>
      <c r="O185" s="111"/>
      <c r="P185" s="111"/>
      <c r="Q185" s="111"/>
      <c r="R185" s="111"/>
      <c r="S185" s="111"/>
      <c r="T185" s="112"/>
      <c r="U185" s="87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113" t="s">
        <v>91</v>
      </c>
      <c r="AS185" s="8"/>
      <c r="AT185" s="113" t="s">
        <v>87</v>
      </c>
      <c r="AU185" s="113" t="s">
        <v>92</v>
      </c>
      <c r="AV185" s="8"/>
      <c r="AW185" s="8"/>
      <c r="AX185" s="8"/>
      <c r="AY185" s="67" t="s">
        <v>85</v>
      </c>
      <c r="AZ185" s="8"/>
      <c r="BA185" s="8"/>
      <c r="BB185" s="8"/>
      <c r="BC185" s="8"/>
      <c r="BD185" s="8"/>
      <c r="BE185" s="114">
        <f>IF(N185="základná",J185,0)</f>
        <v>0</v>
      </c>
      <c r="BF185" s="114">
        <f>IF(N185="znížená",J185,0)</f>
        <v>0</v>
      </c>
      <c r="BG185" s="114">
        <f>IF(N185="zákl. prenesená",J185,0)</f>
        <v>0</v>
      </c>
      <c r="BH185" s="114">
        <f>IF(N185="zníž. prenesená",J185,0)</f>
        <v>0</v>
      </c>
      <c r="BI185" s="114">
        <f>IF(N185="nulová",J185,0)</f>
        <v>0</v>
      </c>
      <c r="BJ185" s="67" t="s">
        <v>92</v>
      </c>
      <c r="BK185" s="115">
        <f>ROUND(I185*H185,3)</f>
        <v>0</v>
      </c>
      <c r="BL185" s="67" t="s">
        <v>91</v>
      </c>
      <c r="BM185" s="113" t="s">
        <v>180</v>
      </c>
      <c r="BN185" s="11"/>
    </row>
    <row r="186" spans="1:66" ht="11.25" customHeight="1" x14ac:dyDescent="0.2">
      <c r="A186" s="12"/>
      <c r="B186" s="16"/>
      <c r="C186" s="28"/>
      <c r="D186" s="124" t="s">
        <v>94</v>
      </c>
      <c r="E186" s="125"/>
      <c r="F186" s="126" t="s">
        <v>173</v>
      </c>
      <c r="G186" s="28"/>
      <c r="H186" s="125"/>
      <c r="I186" s="28"/>
      <c r="J186" s="29"/>
      <c r="K186" s="29"/>
      <c r="L186" s="79"/>
      <c r="M186" s="87"/>
      <c r="N186" s="8"/>
      <c r="O186" s="8"/>
      <c r="P186" s="8"/>
      <c r="Q186" s="8"/>
      <c r="R186" s="8"/>
      <c r="S186" s="8"/>
      <c r="T186" s="121"/>
      <c r="U186" s="87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8"/>
      <c r="AS186" s="8"/>
      <c r="AT186" s="127" t="s">
        <v>94</v>
      </c>
      <c r="AU186" s="127" t="s">
        <v>92</v>
      </c>
      <c r="AV186" s="123" t="s">
        <v>84</v>
      </c>
      <c r="AW186" s="123" t="s">
        <v>96</v>
      </c>
      <c r="AX186" s="123" t="s">
        <v>2</v>
      </c>
      <c r="AY186" s="127" t="s">
        <v>85</v>
      </c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11"/>
    </row>
    <row r="187" spans="1:66" ht="11.25" customHeight="1" x14ac:dyDescent="0.2">
      <c r="A187" s="12"/>
      <c r="B187" s="16"/>
      <c r="C187" s="8"/>
      <c r="D187" s="128" t="s">
        <v>94</v>
      </c>
      <c r="E187" s="129"/>
      <c r="F187" s="130" t="s">
        <v>181</v>
      </c>
      <c r="G187" s="8"/>
      <c r="H187" s="115">
        <v>10.75</v>
      </c>
      <c r="I187" s="8"/>
      <c r="J187" s="18"/>
      <c r="K187" s="18"/>
      <c r="L187" s="79"/>
      <c r="M187" s="87"/>
      <c r="N187" s="8"/>
      <c r="O187" s="8"/>
      <c r="P187" s="8"/>
      <c r="Q187" s="8"/>
      <c r="R187" s="8"/>
      <c r="S187" s="8"/>
      <c r="T187" s="121"/>
      <c r="U187" s="87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8"/>
      <c r="AS187" s="8"/>
      <c r="AT187" s="122" t="s">
        <v>94</v>
      </c>
      <c r="AU187" s="122" t="s">
        <v>92</v>
      </c>
      <c r="AV187" s="123" t="s">
        <v>92</v>
      </c>
      <c r="AW187" s="123" t="s">
        <v>96</v>
      </c>
      <c r="AX187" s="123" t="s">
        <v>2</v>
      </c>
      <c r="AY187" s="122" t="s">
        <v>85</v>
      </c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11"/>
    </row>
    <row r="188" spans="1:66" ht="11.25" customHeight="1" x14ac:dyDescent="0.2">
      <c r="A188" s="12"/>
      <c r="B188" s="16"/>
      <c r="C188" s="8"/>
      <c r="D188" s="128" t="s">
        <v>94</v>
      </c>
      <c r="E188" s="129"/>
      <c r="F188" s="130" t="s">
        <v>182</v>
      </c>
      <c r="G188" s="8"/>
      <c r="H188" s="115">
        <v>8.1</v>
      </c>
      <c r="I188" s="8"/>
      <c r="J188" s="18"/>
      <c r="K188" s="18"/>
      <c r="L188" s="79"/>
      <c r="M188" s="87"/>
      <c r="N188" s="8"/>
      <c r="O188" s="8"/>
      <c r="P188" s="8"/>
      <c r="Q188" s="8"/>
      <c r="R188" s="8"/>
      <c r="S188" s="8"/>
      <c r="T188" s="121"/>
      <c r="U188" s="87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8"/>
      <c r="AS188" s="8"/>
      <c r="AT188" s="122" t="s">
        <v>94</v>
      </c>
      <c r="AU188" s="122" t="s">
        <v>92</v>
      </c>
      <c r="AV188" s="123" t="s">
        <v>92</v>
      </c>
      <c r="AW188" s="123" t="s">
        <v>96</v>
      </c>
      <c r="AX188" s="123" t="s">
        <v>2</v>
      </c>
      <c r="AY188" s="122" t="s">
        <v>85</v>
      </c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11"/>
    </row>
    <row r="189" spans="1:66" ht="11.25" customHeight="1" x14ac:dyDescent="0.2">
      <c r="A189" s="12"/>
      <c r="B189" s="16"/>
      <c r="C189" s="26"/>
      <c r="D189" s="131" t="s">
        <v>94</v>
      </c>
      <c r="E189" s="132"/>
      <c r="F189" s="133" t="s">
        <v>122</v>
      </c>
      <c r="G189" s="26"/>
      <c r="H189" s="134">
        <v>18.850000000000001</v>
      </c>
      <c r="I189" s="26"/>
      <c r="J189" s="27"/>
      <c r="K189" s="27"/>
      <c r="L189" s="79"/>
      <c r="M189" s="87"/>
      <c r="N189" s="8"/>
      <c r="O189" s="8"/>
      <c r="P189" s="8"/>
      <c r="Q189" s="8"/>
      <c r="R189" s="8"/>
      <c r="S189" s="8"/>
      <c r="T189" s="121"/>
      <c r="U189" s="87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8"/>
      <c r="AS189" s="8"/>
      <c r="AT189" s="135" t="s">
        <v>94</v>
      </c>
      <c r="AU189" s="135" t="s">
        <v>92</v>
      </c>
      <c r="AV189" s="123" t="s">
        <v>91</v>
      </c>
      <c r="AW189" s="123" t="s">
        <v>96</v>
      </c>
      <c r="AX189" s="123" t="s">
        <v>84</v>
      </c>
      <c r="AY189" s="135" t="s">
        <v>85</v>
      </c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11"/>
    </row>
    <row r="190" spans="1:66" ht="16.5" customHeight="1" x14ac:dyDescent="0.2">
      <c r="A190" s="12"/>
      <c r="B190" s="79"/>
      <c r="C190" s="104" t="s">
        <v>183</v>
      </c>
      <c r="D190" s="104" t="s">
        <v>87</v>
      </c>
      <c r="E190" s="105" t="s">
        <v>184</v>
      </c>
      <c r="F190" s="105" t="s">
        <v>185</v>
      </c>
      <c r="G190" s="106" t="s">
        <v>90</v>
      </c>
      <c r="H190" s="107">
        <v>18.850000000000001</v>
      </c>
      <c r="I190" s="107"/>
      <c r="J190" s="108"/>
      <c r="K190" s="109"/>
      <c r="L190" s="79"/>
      <c r="M190" s="110"/>
      <c r="N190" s="75"/>
      <c r="O190" s="111"/>
      <c r="P190" s="111"/>
      <c r="Q190" s="111"/>
      <c r="R190" s="111"/>
      <c r="S190" s="111"/>
      <c r="T190" s="112"/>
      <c r="U190" s="87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113" t="s">
        <v>91</v>
      </c>
      <c r="AS190" s="8"/>
      <c r="AT190" s="113" t="s">
        <v>87</v>
      </c>
      <c r="AU190" s="113" t="s">
        <v>92</v>
      </c>
      <c r="AV190" s="8"/>
      <c r="AW190" s="8"/>
      <c r="AX190" s="8"/>
      <c r="AY190" s="67" t="s">
        <v>85</v>
      </c>
      <c r="AZ190" s="8"/>
      <c r="BA190" s="8"/>
      <c r="BB190" s="8"/>
      <c r="BC190" s="8"/>
      <c r="BD190" s="8"/>
      <c r="BE190" s="114">
        <f>IF(N190="základná",J190,0)</f>
        <v>0</v>
      </c>
      <c r="BF190" s="114">
        <f>IF(N190="znížená",J190,0)</f>
        <v>0</v>
      </c>
      <c r="BG190" s="114">
        <f>IF(N190="zákl. prenesená",J190,0)</f>
        <v>0</v>
      </c>
      <c r="BH190" s="114">
        <f>IF(N190="zníž. prenesená",J190,0)</f>
        <v>0</v>
      </c>
      <c r="BI190" s="114">
        <f>IF(N190="nulová",J190,0)</f>
        <v>0</v>
      </c>
      <c r="BJ190" s="67" t="s">
        <v>92</v>
      </c>
      <c r="BK190" s="115">
        <f>ROUND(I190*H190,3)</f>
        <v>0</v>
      </c>
      <c r="BL190" s="67" t="s">
        <v>91</v>
      </c>
      <c r="BM190" s="113" t="s">
        <v>186</v>
      </c>
      <c r="BN190" s="11"/>
    </row>
    <row r="191" spans="1:66" ht="16.5" customHeight="1" x14ac:dyDescent="0.2">
      <c r="A191" s="12"/>
      <c r="B191" s="79"/>
      <c r="C191" s="104" t="s">
        <v>187</v>
      </c>
      <c r="D191" s="104" t="s">
        <v>87</v>
      </c>
      <c r="E191" s="105" t="s">
        <v>188</v>
      </c>
      <c r="F191" s="105" t="s">
        <v>189</v>
      </c>
      <c r="G191" s="106" t="s">
        <v>90</v>
      </c>
      <c r="H191" s="107">
        <v>18.850000000000001</v>
      </c>
      <c r="I191" s="107"/>
      <c r="J191" s="108"/>
      <c r="K191" s="109"/>
      <c r="L191" s="79"/>
      <c r="M191" s="110"/>
      <c r="N191" s="75"/>
      <c r="O191" s="111"/>
      <c r="P191" s="111"/>
      <c r="Q191" s="111"/>
      <c r="R191" s="111"/>
      <c r="S191" s="111"/>
      <c r="T191" s="112"/>
      <c r="U191" s="87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113" t="s">
        <v>91</v>
      </c>
      <c r="AS191" s="8"/>
      <c r="AT191" s="113" t="s">
        <v>87</v>
      </c>
      <c r="AU191" s="113" t="s">
        <v>92</v>
      </c>
      <c r="AV191" s="8"/>
      <c r="AW191" s="8"/>
      <c r="AX191" s="8"/>
      <c r="AY191" s="67" t="s">
        <v>85</v>
      </c>
      <c r="AZ191" s="8"/>
      <c r="BA191" s="8"/>
      <c r="BB191" s="8"/>
      <c r="BC191" s="8"/>
      <c r="BD191" s="8"/>
      <c r="BE191" s="114">
        <f>IF(N191="základná",J191,0)</f>
        <v>0</v>
      </c>
      <c r="BF191" s="114">
        <f>IF(N191="znížená",J191,0)</f>
        <v>0</v>
      </c>
      <c r="BG191" s="114">
        <f>IF(N191="zákl. prenesená",J191,0)</f>
        <v>0</v>
      </c>
      <c r="BH191" s="114">
        <f>IF(N191="zníž. prenesená",J191,0)</f>
        <v>0</v>
      </c>
      <c r="BI191" s="114">
        <f>IF(N191="nulová",J191,0)</f>
        <v>0</v>
      </c>
      <c r="BJ191" s="67" t="s">
        <v>92</v>
      </c>
      <c r="BK191" s="115">
        <f>ROUND(I191*H191,3)</f>
        <v>0</v>
      </c>
      <c r="BL191" s="67" t="s">
        <v>91</v>
      </c>
      <c r="BM191" s="113" t="s">
        <v>190</v>
      </c>
      <c r="BN191" s="11"/>
    </row>
    <row r="192" spans="1:66" ht="16.5" customHeight="1" x14ac:dyDescent="0.2">
      <c r="A192" s="12"/>
      <c r="B192" s="79"/>
      <c r="C192" s="104" t="s">
        <v>191</v>
      </c>
      <c r="D192" s="104" t="s">
        <v>87</v>
      </c>
      <c r="E192" s="105" t="s">
        <v>192</v>
      </c>
      <c r="F192" s="105" t="s">
        <v>193</v>
      </c>
      <c r="G192" s="106" t="s">
        <v>194</v>
      </c>
      <c r="H192" s="107">
        <v>0.08</v>
      </c>
      <c r="I192" s="107"/>
      <c r="J192" s="108"/>
      <c r="K192" s="109"/>
      <c r="L192" s="79"/>
      <c r="M192" s="110"/>
      <c r="N192" s="75"/>
      <c r="O192" s="111"/>
      <c r="P192" s="111"/>
      <c r="Q192" s="111"/>
      <c r="R192" s="111"/>
      <c r="S192" s="111"/>
      <c r="T192" s="112"/>
      <c r="U192" s="87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113" t="s">
        <v>91</v>
      </c>
      <c r="AS192" s="8"/>
      <c r="AT192" s="113" t="s">
        <v>87</v>
      </c>
      <c r="AU192" s="113" t="s">
        <v>92</v>
      </c>
      <c r="AV192" s="8"/>
      <c r="AW192" s="8"/>
      <c r="AX192" s="8"/>
      <c r="AY192" s="67" t="s">
        <v>85</v>
      </c>
      <c r="AZ192" s="8"/>
      <c r="BA192" s="8"/>
      <c r="BB192" s="8"/>
      <c r="BC192" s="8"/>
      <c r="BD192" s="8"/>
      <c r="BE192" s="114">
        <f>IF(N192="základná",J192,0)</f>
        <v>0</v>
      </c>
      <c r="BF192" s="114">
        <f>IF(N192="znížená",J192,0)</f>
        <v>0</v>
      </c>
      <c r="BG192" s="114">
        <f>IF(N192="zákl. prenesená",J192,0)</f>
        <v>0</v>
      </c>
      <c r="BH192" s="114">
        <f>IF(N192="zníž. prenesená",J192,0)</f>
        <v>0</v>
      </c>
      <c r="BI192" s="114">
        <f>IF(N192="nulová",J192,0)</f>
        <v>0</v>
      </c>
      <c r="BJ192" s="67" t="s">
        <v>92</v>
      </c>
      <c r="BK192" s="115">
        <f>ROUND(I192*H192,3)</f>
        <v>0</v>
      </c>
      <c r="BL192" s="67" t="s">
        <v>91</v>
      </c>
      <c r="BM192" s="113" t="s">
        <v>195</v>
      </c>
      <c r="BN192" s="11"/>
    </row>
    <row r="193" spans="1:66" ht="22.9" customHeight="1" x14ac:dyDescent="0.2">
      <c r="A193" s="12"/>
      <c r="B193" s="16"/>
      <c r="C193" s="71"/>
      <c r="D193" s="138" t="s">
        <v>81</v>
      </c>
      <c r="E193" s="70" t="s">
        <v>91</v>
      </c>
      <c r="F193" s="70" t="s">
        <v>196</v>
      </c>
      <c r="G193" s="71"/>
      <c r="H193" s="71"/>
      <c r="I193" s="71"/>
      <c r="J193" s="139"/>
      <c r="K193" s="120"/>
      <c r="L193" s="79"/>
      <c r="M193" s="87"/>
      <c r="N193" s="8"/>
      <c r="O193" s="8"/>
      <c r="P193" s="97"/>
      <c r="Q193" s="8"/>
      <c r="R193" s="97"/>
      <c r="S193" s="8"/>
      <c r="T193" s="98"/>
      <c r="U193" s="87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4" t="s">
        <v>84</v>
      </c>
      <c r="AS193" s="8"/>
      <c r="AT193" s="99" t="s">
        <v>81</v>
      </c>
      <c r="AU193" s="99" t="s">
        <v>84</v>
      </c>
      <c r="AV193" s="8"/>
      <c r="AW193" s="8"/>
      <c r="AX193" s="8"/>
      <c r="AY193" s="94" t="s">
        <v>85</v>
      </c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100">
        <f>SUM(BK194:BK206)</f>
        <v>0</v>
      </c>
      <c r="BL193" s="8"/>
      <c r="BM193" s="8"/>
      <c r="BN193" s="11"/>
    </row>
    <row r="194" spans="1:66" ht="16.5" customHeight="1" x14ac:dyDescent="0.2">
      <c r="A194" s="12"/>
      <c r="B194" s="79"/>
      <c r="C194" s="104" t="s">
        <v>197</v>
      </c>
      <c r="D194" s="104" t="s">
        <v>87</v>
      </c>
      <c r="E194" s="105" t="s">
        <v>198</v>
      </c>
      <c r="F194" s="105" t="s">
        <v>199</v>
      </c>
      <c r="G194" s="106" t="s">
        <v>107</v>
      </c>
      <c r="H194" s="107">
        <v>2.1640000000000001</v>
      </c>
      <c r="I194" s="107"/>
      <c r="J194" s="108"/>
      <c r="K194" s="109"/>
      <c r="L194" s="79"/>
      <c r="M194" s="110"/>
      <c r="N194" s="75"/>
      <c r="O194" s="111"/>
      <c r="P194" s="111"/>
      <c r="Q194" s="111"/>
      <c r="R194" s="111"/>
      <c r="S194" s="111"/>
      <c r="T194" s="112"/>
      <c r="U194" s="87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113" t="s">
        <v>91</v>
      </c>
      <c r="AS194" s="8"/>
      <c r="AT194" s="113" t="s">
        <v>87</v>
      </c>
      <c r="AU194" s="113" t="s">
        <v>92</v>
      </c>
      <c r="AV194" s="8"/>
      <c r="AW194" s="8"/>
      <c r="AX194" s="8"/>
      <c r="AY194" s="67" t="s">
        <v>85</v>
      </c>
      <c r="AZ194" s="8"/>
      <c r="BA194" s="8"/>
      <c r="BB194" s="8"/>
      <c r="BC194" s="8"/>
      <c r="BD194" s="8"/>
      <c r="BE194" s="114">
        <f>IF(N194="základná",J194,0)</f>
        <v>0</v>
      </c>
      <c r="BF194" s="114">
        <f>IF(N194="znížená",J194,0)</f>
        <v>0</v>
      </c>
      <c r="BG194" s="114">
        <f>IF(N194="zákl. prenesená",J194,0)</f>
        <v>0</v>
      </c>
      <c r="BH194" s="114">
        <f>IF(N194="zníž. prenesená",J194,0)</f>
        <v>0</v>
      </c>
      <c r="BI194" s="114">
        <f>IF(N194="nulová",J194,0)</f>
        <v>0</v>
      </c>
      <c r="BJ194" s="67" t="s">
        <v>92</v>
      </c>
      <c r="BK194" s="115">
        <f>ROUND(I194*H194,3)</f>
        <v>0</v>
      </c>
      <c r="BL194" s="67" t="s">
        <v>91</v>
      </c>
      <c r="BM194" s="113" t="s">
        <v>200</v>
      </c>
      <c r="BN194" s="11"/>
    </row>
    <row r="195" spans="1:66" ht="11.25" customHeight="1" x14ac:dyDescent="0.2">
      <c r="A195" s="12"/>
      <c r="B195" s="16"/>
      <c r="C195" s="28"/>
      <c r="D195" s="124" t="s">
        <v>94</v>
      </c>
      <c r="E195" s="140"/>
      <c r="F195" s="141" t="s">
        <v>201</v>
      </c>
      <c r="G195" s="28"/>
      <c r="H195" s="142">
        <v>1.3220000000000001</v>
      </c>
      <c r="I195" s="28"/>
      <c r="J195" s="29"/>
      <c r="K195" s="29"/>
      <c r="L195" s="79"/>
      <c r="M195" s="87"/>
      <c r="N195" s="8"/>
      <c r="O195" s="8"/>
      <c r="P195" s="8"/>
      <c r="Q195" s="8"/>
      <c r="R195" s="8"/>
      <c r="S195" s="8"/>
      <c r="T195" s="121"/>
      <c r="U195" s="87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8"/>
      <c r="AS195" s="8"/>
      <c r="AT195" s="122" t="s">
        <v>94</v>
      </c>
      <c r="AU195" s="122" t="s">
        <v>92</v>
      </c>
      <c r="AV195" s="123" t="s">
        <v>92</v>
      </c>
      <c r="AW195" s="123" t="s">
        <v>96</v>
      </c>
      <c r="AX195" s="123" t="s">
        <v>2</v>
      </c>
      <c r="AY195" s="122" t="s">
        <v>85</v>
      </c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11"/>
    </row>
    <row r="196" spans="1:66" ht="11.25" customHeight="1" x14ac:dyDescent="0.2">
      <c r="A196" s="12"/>
      <c r="B196" s="16"/>
      <c r="C196" s="8"/>
      <c r="D196" s="128" t="s">
        <v>94</v>
      </c>
      <c r="E196" s="129"/>
      <c r="F196" s="130" t="s">
        <v>202</v>
      </c>
      <c r="G196" s="8"/>
      <c r="H196" s="115">
        <v>0.84199999999999997</v>
      </c>
      <c r="I196" s="8"/>
      <c r="J196" s="18"/>
      <c r="K196" s="18"/>
      <c r="L196" s="79"/>
      <c r="M196" s="87"/>
      <c r="N196" s="8"/>
      <c r="O196" s="8"/>
      <c r="P196" s="8"/>
      <c r="Q196" s="8"/>
      <c r="R196" s="8"/>
      <c r="S196" s="8"/>
      <c r="T196" s="121"/>
      <c r="U196" s="87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8"/>
      <c r="AS196" s="8"/>
      <c r="AT196" s="122" t="s">
        <v>94</v>
      </c>
      <c r="AU196" s="122" t="s">
        <v>92</v>
      </c>
      <c r="AV196" s="123" t="s">
        <v>92</v>
      </c>
      <c r="AW196" s="123" t="s">
        <v>96</v>
      </c>
      <c r="AX196" s="123" t="s">
        <v>2</v>
      </c>
      <c r="AY196" s="122" t="s">
        <v>85</v>
      </c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11"/>
    </row>
    <row r="197" spans="1:66" ht="11.25" customHeight="1" x14ac:dyDescent="0.2">
      <c r="A197" s="12"/>
      <c r="B197" s="16"/>
      <c r="C197" s="26"/>
      <c r="D197" s="131" t="s">
        <v>94</v>
      </c>
      <c r="E197" s="132"/>
      <c r="F197" s="133" t="s">
        <v>122</v>
      </c>
      <c r="G197" s="26"/>
      <c r="H197" s="134">
        <v>2.1640000000000001</v>
      </c>
      <c r="I197" s="26"/>
      <c r="J197" s="27"/>
      <c r="K197" s="27"/>
      <c r="L197" s="79"/>
      <c r="M197" s="87"/>
      <c r="N197" s="8"/>
      <c r="O197" s="8"/>
      <c r="P197" s="8"/>
      <c r="Q197" s="8"/>
      <c r="R197" s="8"/>
      <c r="S197" s="8"/>
      <c r="T197" s="121"/>
      <c r="U197" s="87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8"/>
      <c r="AS197" s="8"/>
      <c r="AT197" s="135" t="s">
        <v>94</v>
      </c>
      <c r="AU197" s="135" t="s">
        <v>92</v>
      </c>
      <c r="AV197" s="123" t="s">
        <v>91</v>
      </c>
      <c r="AW197" s="123" t="s">
        <v>96</v>
      </c>
      <c r="AX197" s="123" t="s">
        <v>84</v>
      </c>
      <c r="AY197" s="135" t="s">
        <v>85</v>
      </c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11"/>
    </row>
    <row r="198" spans="1:66" ht="16.5" customHeight="1" x14ac:dyDescent="0.2">
      <c r="A198" s="12"/>
      <c r="B198" s="79"/>
      <c r="C198" s="104" t="s">
        <v>203</v>
      </c>
      <c r="D198" s="104" t="s">
        <v>87</v>
      </c>
      <c r="E198" s="105" t="s">
        <v>204</v>
      </c>
      <c r="F198" s="105" t="s">
        <v>205</v>
      </c>
      <c r="G198" s="106" t="s">
        <v>90</v>
      </c>
      <c r="H198" s="107">
        <v>7.2080000000000002</v>
      </c>
      <c r="I198" s="107"/>
      <c r="J198" s="108"/>
      <c r="K198" s="109"/>
      <c r="L198" s="79"/>
      <c r="M198" s="110"/>
      <c r="N198" s="75"/>
      <c r="O198" s="111"/>
      <c r="P198" s="111"/>
      <c r="Q198" s="111"/>
      <c r="R198" s="111"/>
      <c r="S198" s="111"/>
      <c r="T198" s="112"/>
      <c r="U198" s="87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113" t="s">
        <v>91</v>
      </c>
      <c r="AS198" s="8"/>
      <c r="AT198" s="113" t="s">
        <v>87</v>
      </c>
      <c r="AU198" s="113" t="s">
        <v>92</v>
      </c>
      <c r="AV198" s="8"/>
      <c r="AW198" s="8"/>
      <c r="AX198" s="8"/>
      <c r="AY198" s="67" t="s">
        <v>85</v>
      </c>
      <c r="AZ198" s="8"/>
      <c r="BA198" s="8"/>
      <c r="BB198" s="8"/>
      <c r="BC198" s="8"/>
      <c r="BD198" s="8"/>
      <c r="BE198" s="114">
        <f>IF(N198="základná",J198,0)</f>
        <v>0</v>
      </c>
      <c r="BF198" s="114">
        <f>IF(N198="znížená",J198,0)</f>
        <v>0</v>
      </c>
      <c r="BG198" s="114">
        <f>IF(N198="zákl. prenesená",J198,0)</f>
        <v>0</v>
      </c>
      <c r="BH198" s="114">
        <f>IF(N198="zníž. prenesená",J198,0)</f>
        <v>0</v>
      </c>
      <c r="BI198" s="114">
        <f>IF(N198="nulová",J198,0)</f>
        <v>0</v>
      </c>
      <c r="BJ198" s="67" t="s">
        <v>92</v>
      </c>
      <c r="BK198" s="115">
        <f>ROUND(I198*H198,3)</f>
        <v>0</v>
      </c>
      <c r="BL198" s="67" t="s">
        <v>91</v>
      </c>
      <c r="BM198" s="113" t="s">
        <v>206</v>
      </c>
      <c r="BN198" s="11"/>
    </row>
    <row r="199" spans="1:66" ht="11.25" customHeight="1" x14ac:dyDescent="0.2">
      <c r="A199" s="12"/>
      <c r="B199" s="16"/>
      <c r="C199" s="28"/>
      <c r="D199" s="124" t="s">
        <v>94</v>
      </c>
      <c r="E199" s="140"/>
      <c r="F199" s="141" t="s">
        <v>207</v>
      </c>
      <c r="G199" s="28"/>
      <c r="H199" s="142">
        <v>5.9050000000000002</v>
      </c>
      <c r="I199" s="28"/>
      <c r="J199" s="29"/>
      <c r="K199" s="29"/>
      <c r="L199" s="79"/>
      <c r="M199" s="87"/>
      <c r="N199" s="8"/>
      <c r="O199" s="8"/>
      <c r="P199" s="8"/>
      <c r="Q199" s="8"/>
      <c r="R199" s="8"/>
      <c r="S199" s="8"/>
      <c r="T199" s="121"/>
      <c r="U199" s="87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8"/>
      <c r="AS199" s="8"/>
      <c r="AT199" s="122" t="s">
        <v>94</v>
      </c>
      <c r="AU199" s="122" t="s">
        <v>92</v>
      </c>
      <c r="AV199" s="123" t="s">
        <v>92</v>
      </c>
      <c r="AW199" s="123" t="s">
        <v>96</v>
      </c>
      <c r="AX199" s="123" t="s">
        <v>2</v>
      </c>
      <c r="AY199" s="122" t="s">
        <v>85</v>
      </c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11"/>
    </row>
    <row r="200" spans="1:66" ht="11.25" customHeight="1" x14ac:dyDescent="0.2">
      <c r="A200" s="12"/>
      <c r="B200" s="16"/>
      <c r="C200" s="8"/>
      <c r="D200" s="128" t="s">
        <v>94</v>
      </c>
      <c r="E200" s="129"/>
      <c r="F200" s="130" t="s">
        <v>208</v>
      </c>
      <c r="G200" s="8"/>
      <c r="H200" s="115">
        <v>1.3029999999999999</v>
      </c>
      <c r="I200" s="8"/>
      <c r="J200" s="18"/>
      <c r="K200" s="18"/>
      <c r="L200" s="79"/>
      <c r="M200" s="87"/>
      <c r="N200" s="8"/>
      <c r="O200" s="8"/>
      <c r="P200" s="8"/>
      <c r="Q200" s="8"/>
      <c r="R200" s="8"/>
      <c r="S200" s="8"/>
      <c r="T200" s="121"/>
      <c r="U200" s="87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8"/>
      <c r="AS200" s="8"/>
      <c r="AT200" s="122" t="s">
        <v>94</v>
      </c>
      <c r="AU200" s="122" t="s">
        <v>92</v>
      </c>
      <c r="AV200" s="123" t="s">
        <v>92</v>
      </c>
      <c r="AW200" s="123" t="s">
        <v>96</v>
      </c>
      <c r="AX200" s="123" t="s">
        <v>2</v>
      </c>
      <c r="AY200" s="122" t="s">
        <v>85</v>
      </c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11"/>
    </row>
    <row r="201" spans="1:66" ht="11.25" customHeight="1" x14ac:dyDescent="0.2">
      <c r="A201" s="12"/>
      <c r="B201" s="16"/>
      <c r="C201" s="26"/>
      <c r="D201" s="131" t="s">
        <v>94</v>
      </c>
      <c r="E201" s="132"/>
      <c r="F201" s="133" t="s">
        <v>122</v>
      </c>
      <c r="G201" s="26"/>
      <c r="H201" s="134">
        <v>7.2080000000000002</v>
      </c>
      <c r="I201" s="26"/>
      <c r="J201" s="27"/>
      <c r="K201" s="27"/>
      <c r="L201" s="79"/>
      <c r="M201" s="87"/>
      <c r="N201" s="8"/>
      <c r="O201" s="8"/>
      <c r="P201" s="8"/>
      <c r="Q201" s="8"/>
      <c r="R201" s="8"/>
      <c r="S201" s="8"/>
      <c r="T201" s="121"/>
      <c r="U201" s="87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8"/>
      <c r="AS201" s="8"/>
      <c r="AT201" s="135" t="s">
        <v>94</v>
      </c>
      <c r="AU201" s="135" t="s">
        <v>92</v>
      </c>
      <c r="AV201" s="123" t="s">
        <v>91</v>
      </c>
      <c r="AW201" s="123" t="s">
        <v>96</v>
      </c>
      <c r="AX201" s="123" t="s">
        <v>84</v>
      </c>
      <c r="AY201" s="135" t="s">
        <v>85</v>
      </c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11"/>
    </row>
    <row r="202" spans="1:66" ht="16.5" customHeight="1" x14ac:dyDescent="0.2">
      <c r="A202" s="12"/>
      <c r="B202" s="79"/>
      <c r="C202" s="104" t="s">
        <v>209</v>
      </c>
      <c r="D202" s="104" t="s">
        <v>87</v>
      </c>
      <c r="E202" s="105" t="s">
        <v>210</v>
      </c>
      <c r="F202" s="105" t="s">
        <v>211</v>
      </c>
      <c r="G202" s="106" t="s">
        <v>90</v>
      </c>
      <c r="H202" s="107">
        <v>7.2080000000000002</v>
      </c>
      <c r="I202" s="107"/>
      <c r="J202" s="108"/>
      <c r="K202" s="109"/>
      <c r="L202" s="79"/>
      <c r="M202" s="110"/>
      <c r="N202" s="75"/>
      <c r="O202" s="111"/>
      <c r="P202" s="111"/>
      <c r="Q202" s="111"/>
      <c r="R202" s="111"/>
      <c r="S202" s="111"/>
      <c r="T202" s="112"/>
      <c r="U202" s="87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113" t="s">
        <v>91</v>
      </c>
      <c r="AS202" s="8"/>
      <c r="AT202" s="113" t="s">
        <v>87</v>
      </c>
      <c r="AU202" s="113" t="s">
        <v>92</v>
      </c>
      <c r="AV202" s="8"/>
      <c r="AW202" s="8"/>
      <c r="AX202" s="8"/>
      <c r="AY202" s="67" t="s">
        <v>85</v>
      </c>
      <c r="AZ202" s="8"/>
      <c r="BA202" s="8"/>
      <c r="BB202" s="8"/>
      <c r="BC202" s="8"/>
      <c r="BD202" s="8"/>
      <c r="BE202" s="114">
        <f>IF(N202="základná",J202,0)</f>
        <v>0</v>
      </c>
      <c r="BF202" s="114">
        <f>IF(N202="znížená",J202,0)</f>
        <v>0</v>
      </c>
      <c r="BG202" s="114">
        <f>IF(N202="zákl. prenesená",J202,0)</f>
        <v>0</v>
      </c>
      <c r="BH202" s="114">
        <f>IF(N202="zníž. prenesená",J202,0)</f>
        <v>0</v>
      </c>
      <c r="BI202" s="114">
        <f>IF(N202="nulová",J202,0)</f>
        <v>0</v>
      </c>
      <c r="BJ202" s="67" t="s">
        <v>92</v>
      </c>
      <c r="BK202" s="115">
        <f>ROUND(I202*H202,3)</f>
        <v>0</v>
      </c>
      <c r="BL202" s="67" t="s">
        <v>91</v>
      </c>
      <c r="BM202" s="113" t="s">
        <v>212</v>
      </c>
      <c r="BN202" s="11"/>
    </row>
    <row r="203" spans="1:66" ht="24" customHeight="1" x14ac:dyDescent="0.2">
      <c r="A203" s="12"/>
      <c r="B203" s="79"/>
      <c r="C203" s="104" t="s">
        <v>213</v>
      </c>
      <c r="D203" s="104" t="s">
        <v>87</v>
      </c>
      <c r="E203" s="105" t="s">
        <v>214</v>
      </c>
      <c r="F203" s="105" t="s">
        <v>215</v>
      </c>
      <c r="G203" s="106" t="s">
        <v>90</v>
      </c>
      <c r="H203" s="107">
        <v>18.983000000000001</v>
      </c>
      <c r="I203" s="107"/>
      <c r="J203" s="108"/>
      <c r="K203" s="109"/>
      <c r="L203" s="79"/>
      <c r="M203" s="110"/>
      <c r="N203" s="75"/>
      <c r="O203" s="111"/>
      <c r="P203" s="111"/>
      <c r="Q203" s="111"/>
      <c r="R203" s="111"/>
      <c r="S203" s="111"/>
      <c r="T203" s="112"/>
      <c r="U203" s="87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113" t="s">
        <v>91</v>
      </c>
      <c r="AS203" s="8"/>
      <c r="AT203" s="113" t="s">
        <v>87</v>
      </c>
      <c r="AU203" s="113" t="s">
        <v>92</v>
      </c>
      <c r="AV203" s="8"/>
      <c r="AW203" s="8"/>
      <c r="AX203" s="8"/>
      <c r="AY203" s="67" t="s">
        <v>85</v>
      </c>
      <c r="AZ203" s="8"/>
      <c r="BA203" s="8"/>
      <c r="BB203" s="8"/>
      <c r="BC203" s="8"/>
      <c r="BD203" s="8"/>
      <c r="BE203" s="114">
        <f>IF(N203="základná",J203,0)</f>
        <v>0</v>
      </c>
      <c r="BF203" s="114">
        <f>IF(N203="znížená",J203,0)</f>
        <v>0</v>
      </c>
      <c r="BG203" s="114">
        <f>IF(N203="zákl. prenesená",J203,0)</f>
        <v>0</v>
      </c>
      <c r="BH203" s="114">
        <f>IF(N203="zníž. prenesená",J203,0)</f>
        <v>0</v>
      </c>
      <c r="BI203" s="114">
        <f>IF(N203="nulová",J203,0)</f>
        <v>0</v>
      </c>
      <c r="BJ203" s="67" t="s">
        <v>92</v>
      </c>
      <c r="BK203" s="115">
        <f>ROUND(I203*H203,3)</f>
        <v>0</v>
      </c>
      <c r="BL203" s="67" t="s">
        <v>91</v>
      </c>
      <c r="BM203" s="113" t="s">
        <v>216</v>
      </c>
      <c r="BN203" s="11"/>
    </row>
    <row r="204" spans="1:66" ht="11.25" customHeight="1" x14ac:dyDescent="0.2">
      <c r="A204" s="12"/>
      <c r="B204" s="16"/>
      <c r="C204" s="71"/>
      <c r="D204" s="116" t="s">
        <v>94</v>
      </c>
      <c r="E204" s="117"/>
      <c r="F204" s="118" t="s">
        <v>217</v>
      </c>
      <c r="G204" s="71"/>
      <c r="H204" s="119">
        <v>18.983000000000001</v>
      </c>
      <c r="I204" s="71"/>
      <c r="J204" s="120"/>
      <c r="K204" s="120"/>
      <c r="L204" s="79"/>
      <c r="M204" s="87"/>
      <c r="N204" s="8"/>
      <c r="O204" s="8"/>
      <c r="P204" s="8"/>
      <c r="Q204" s="8"/>
      <c r="R204" s="8"/>
      <c r="S204" s="8"/>
      <c r="T204" s="121"/>
      <c r="U204" s="87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8"/>
      <c r="AS204" s="8"/>
      <c r="AT204" s="122" t="s">
        <v>94</v>
      </c>
      <c r="AU204" s="122" t="s">
        <v>92</v>
      </c>
      <c r="AV204" s="123" t="s">
        <v>92</v>
      </c>
      <c r="AW204" s="123" t="s">
        <v>96</v>
      </c>
      <c r="AX204" s="123" t="s">
        <v>84</v>
      </c>
      <c r="AY204" s="122" t="s">
        <v>85</v>
      </c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11"/>
    </row>
    <row r="205" spans="1:66" ht="24" customHeight="1" x14ac:dyDescent="0.2">
      <c r="A205" s="12"/>
      <c r="B205" s="79"/>
      <c r="C205" s="104" t="s">
        <v>218</v>
      </c>
      <c r="D205" s="104" t="s">
        <v>87</v>
      </c>
      <c r="E205" s="105" t="s">
        <v>219</v>
      </c>
      <c r="F205" s="105" t="s">
        <v>220</v>
      </c>
      <c r="G205" s="106" t="s">
        <v>90</v>
      </c>
      <c r="H205" s="107">
        <v>18.983000000000001</v>
      </c>
      <c r="I205" s="107"/>
      <c r="J205" s="108"/>
      <c r="K205" s="109"/>
      <c r="L205" s="79"/>
      <c r="M205" s="110"/>
      <c r="N205" s="75"/>
      <c r="O205" s="111"/>
      <c r="P205" s="111"/>
      <c r="Q205" s="111"/>
      <c r="R205" s="111"/>
      <c r="S205" s="111"/>
      <c r="T205" s="112"/>
      <c r="U205" s="87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113" t="s">
        <v>91</v>
      </c>
      <c r="AS205" s="8"/>
      <c r="AT205" s="113" t="s">
        <v>87</v>
      </c>
      <c r="AU205" s="113" t="s">
        <v>92</v>
      </c>
      <c r="AV205" s="8"/>
      <c r="AW205" s="8"/>
      <c r="AX205" s="8"/>
      <c r="AY205" s="67" t="s">
        <v>85</v>
      </c>
      <c r="AZ205" s="8"/>
      <c r="BA205" s="8"/>
      <c r="BB205" s="8"/>
      <c r="BC205" s="8"/>
      <c r="BD205" s="8"/>
      <c r="BE205" s="114">
        <f>IF(N205="základná",J205,0)</f>
        <v>0</v>
      </c>
      <c r="BF205" s="114">
        <f>IF(N205="znížená",J205,0)</f>
        <v>0</v>
      </c>
      <c r="BG205" s="114">
        <f>IF(N205="zákl. prenesená",J205,0)</f>
        <v>0</v>
      </c>
      <c r="BH205" s="114">
        <f>IF(N205="zníž. prenesená",J205,0)</f>
        <v>0</v>
      </c>
      <c r="BI205" s="114">
        <f>IF(N205="nulová",J205,0)</f>
        <v>0</v>
      </c>
      <c r="BJ205" s="67" t="s">
        <v>92</v>
      </c>
      <c r="BK205" s="115">
        <f>ROUND(I205*H205,3)</f>
        <v>0</v>
      </c>
      <c r="BL205" s="67" t="s">
        <v>91</v>
      </c>
      <c r="BM205" s="113" t="s">
        <v>221</v>
      </c>
      <c r="BN205" s="11"/>
    </row>
    <row r="206" spans="1:66" ht="16.5" customHeight="1" x14ac:dyDescent="0.2">
      <c r="A206" s="12"/>
      <c r="B206" s="79"/>
      <c r="C206" s="104" t="s">
        <v>222</v>
      </c>
      <c r="D206" s="104" t="s">
        <v>87</v>
      </c>
      <c r="E206" s="105" t="s">
        <v>223</v>
      </c>
      <c r="F206" s="105" t="s">
        <v>224</v>
      </c>
      <c r="G206" s="106" t="s">
        <v>194</v>
      </c>
      <c r="H206" s="107">
        <v>0.11</v>
      </c>
      <c r="I206" s="107"/>
      <c r="J206" s="108"/>
      <c r="K206" s="109"/>
      <c r="L206" s="79"/>
      <c r="M206" s="110"/>
      <c r="N206" s="75"/>
      <c r="O206" s="111"/>
      <c r="P206" s="111"/>
      <c r="Q206" s="111"/>
      <c r="R206" s="111"/>
      <c r="S206" s="111"/>
      <c r="T206" s="112"/>
      <c r="U206" s="87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113" t="s">
        <v>91</v>
      </c>
      <c r="AS206" s="8"/>
      <c r="AT206" s="113" t="s">
        <v>87</v>
      </c>
      <c r="AU206" s="113" t="s">
        <v>92</v>
      </c>
      <c r="AV206" s="8"/>
      <c r="AW206" s="8"/>
      <c r="AX206" s="8"/>
      <c r="AY206" s="67" t="s">
        <v>85</v>
      </c>
      <c r="AZ206" s="8"/>
      <c r="BA206" s="8"/>
      <c r="BB206" s="8"/>
      <c r="BC206" s="8"/>
      <c r="BD206" s="8"/>
      <c r="BE206" s="114">
        <f>IF(N206="základná",J206,0)</f>
        <v>0</v>
      </c>
      <c r="BF206" s="114">
        <f>IF(N206="znížená",J206,0)</f>
        <v>0</v>
      </c>
      <c r="BG206" s="114">
        <f>IF(N206="zákl. prenesená",J206,0)</f>
        <v>0</v>
      </c>
      <c r="BH206" s="114">
        <f>IF(N206="zníž. prenesená",J206,0)</f>
        <v>0</v>
      </c>
      <c r="BI206" s="114">
        <f>IF(N206="nulová",J206,0)</f>
        <v>0</v>
      </c>
      <c r="BJ206" s="67" t="s">
        <v>92</v>
      </c>
      <c r="BK206" s="115">
        <f>ROUND(I206*H206,3)</f>
        <v>0</v>
      </c>
      <c r="BL206" s="67" t="s">
        <v>91</v>
      </c>
      <c r="BM206" s="113" t="s">
        <v>225</v>
      </c>
      <c r="BN206" s="11"/>
    </row>
    <row r="207" spans="1:66" ht="22.9" customHeight="1" x14ac:dyDescent="0.2">
      <c r="A207" s="12"/>
      <c r="B207" s="16"/>
      <c r="C207" s="71"/>
      <c r="D207" s="138" t="s">
        <v>81</v>
      </c>
      <c r="E207" s="70" t="s">
        <v>110</v>
      </c>
      <c r="F207" s="70" t="s">
        <v>226</v>
      </c>
      <c r="G207" s="71"/>
      <c r="H207" s="71"/>
      <c r="I207" s="71"/>
      <c r="J207" s="139"/>
      <c r="K207" s="120"/>
      <c r="L207" s="79"/>
      <c r="M207" s="87"/>
      <c r="N207" s="8"/>
      <c r="O207" s="8"/>
      <c r="P207" s="97"/>
      <c r="Q207" s="8"/>
      <c r="R207" s="97"/>
      <c r="S207" s="8"/>
      <c r="T207" s="98"/>
      <c r="U207" s="87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4" t="s">
        <v>84</v>
      </c>
      <c r="AS207" s="8"/>
      <c r="AT207" s="99" t="s">
        <v>81</v>
      </c>
      <c r="AU207" s="99" t="s">
        <v>84</v>
      </c>
      <c r="AV207" s="8"/>
      <c r="AW207" s="8"/>
      <c r="AX207" s="8"/>
      <c r="AY207" s="94" t="s">
        <v>85</v>
      </c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100">
        <f>SUM(BK208:BK214)</f>
        <v>0</v>
      </c>
      <c r="BL207" s="8"/>
      <c r="BM207" s="8"/>
      <c r="BN207" s="11"/>
    </row>
    <row r="208" spans="1:66" ht="24" customHeight="1" x14ac:dyDescent="0.2">
      <c r="A208" s="12"/>
      <c r="B208" s="79"/>
      <c r="C208" s="104" t="s">
        <v>227</v>
      </c>
      <c r="D208" s="104" t="s">
        <v>87</v>
      </c>
      <c r="E208" s="105" t="s">
        <v>228</v>
      </c>
      <c r="F208" s="105" t="s">
        <v>229</v>
      </c>
      <c r="G208" s="106" t="s">
        <v>90</v>
      </c>
      <c r="H208" s="107">
        <v>39.799999999999997</v>
      </c>
      <c r="I208" s="107"/>
      <c r="J208" s="108"/>
      <c r="K208" s="109"/>
      <c r="L208" s="79"/>
      <c r="M208" s="110"/>
      <c r="N208" s="75"/>
      <c r="O208" s="111"/>
      <c r="P208" s="111"/>
      <c r="Q208" s="111"/>
      <c r="R208" s="111"/>
      <c r="S208" s="111"/>
      <c r="T208" s="112"/>
      <c r="U208" s="87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113" t="s">
        <v>91</v>
      </c>
      <c r="AS208" s="8"/>
      <c r="AT208" s="113" t="s">
        <v>87</v>
      </c>
      <c r="AU208" s="113" t="s">
        <v>92</v>
      </c>
      <c r="AV208" s="8"/>
      <c r="AW208" s="8"/>
      <c r="AX208" s="8"/>
      <c r="AY208" s="67" t="s">
        <v>85</v>
      </c>
      <c r="AZ208" s="8"/>
      <c r="BA208" s="8"/>
      <c r="BB208" s="8"/>
      <c r="BC208" s="8"/>
      <c r="BD208" s="8"/>
      <c r="BE208" s="114">
        <f>IF(N208="základná",J208,0)</f>
        <v>0</v>
      </c>
      <c r="BF208" s="114">
        <f>IF(N208="znížená",J208,0)</f>
        <v>0</v>
      </c>
      <c r="BG208" s="114">
        <f>IF(N208="zákl. prenesená",J208,0)</f>
        <v>0</v>
      </c>
      <c r="BH208" s="114">
        <f>IF(N208="zníž. prenesená",J208,0)</f>
        <v>0</v>
      </c>
      <c r="BI208" s="114">
        <f>IF(N208="nulová",J208,0)</f>
        <v>0</v>
      </c>
      <c r="BJ208" s="67" t="s">
        <v>92</v>
      </c>
      <c r="BK208" s="115">
        <f>ROUND(I208*H208,3)</f>
        <v>0</v>
      </c>
      <c r="BL208" s="67" t="s">
        <v>91</v>
      </c>
      <c r="BM208" s="113" t="s">
        <v>230</v>
      </c>
      <c r="BN208" s="11"/>
    </row>
    <row r="209" spans="1:66" ht="24" customHeight="1" x14ac:dyDescent="0.2">
      <c r="A209" s="12"/>
      <c r="B209" s="79"/>
      <c r="C209" s="104" t="s">
        <v>231</v>
      </c>
      <c r="D209" s="104" t="s">
        <v>87</v>
      </c>
      <c r="E209" s="105" t="s">
        <v>232</v>
      </c>
      <c r="F209" s="105" t="s">
        <v>233</v>
      </c>
      <c r="G209" s="106" t="s">
        <v>90</v>
      </c>
      <c r="H209" s="107">
        <v>39.799999999999997</v>
      </c>
      <c r="I209" s="107"/>
      <c r="J209" s="108"/>
      <c r="K209" s="109"/>
      <c r="L209" s="79"/>
      <c r="M209" s="110"/>
      <c r="N209" s="75"/>
      <c r="O209" s="111"/>
      <c r="P209" s="111"/>
      <c r="Q209" s="111"/>
      <c r="R209" s="111"/>
      <c r="S209" s="111"/>
      <c r="T209" s="112"/>
      <c r="U209" s="87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113" t="s">
        <v>91</v>
      </c>
      <c r="AS209" s="8"/>
      <c r="AT209" s="113" t="s">
        <v>87</v>
      </c>
      <c r="AU209" s="113" t="s">
        <v>92</v>
      </c>
      <c r="AV209" s="8"/>
      <c r="AW209" s="8"/>
      <c r="AX209" s="8"/>
      <c r="AY209" s="67" t="s">
        <v>85</v>
      </c>
      <c r="AZ209" s="8"/>
      <c r="BA209" s="8"/>
      <c r="BB209" s="8"/>
      <c r="BC209" s="8"/>
      <c r="BD209" s="8"/>
      <c r="BE209" s="114">
        <f>IF(N209="základná",J209,0)</f>
        <v>0</v>
      </c>
      <c r="BF209" s="114">
        <f>IF(N209="znížená",J209,0)</f>
        <v>0</v>
      </c>
      <c r="BG209" s="114">
        <f>IF(N209="zákl. prenesená",J209,0)</f>
        <v>0</v>
      </c>
      <c r="BH209" s="114">
        <f>IF(N209="zníž. prenesená",J209,0)</f>
        <v>0</v>
      </c>
      <c r="BI209" s="114">
        <f>IF(N209="nulová",J209,0)</f>
        <v>0</v>
      </c>
      <c r="BJ209" s="67" t="s">
        <v>92</v>
      </c>
      <c r="BK209" s="115">
        <f>ROUND(I209*H209,3)</f>
        <v>0</v>
      </c>
      <c r="BL209" s="67" t="s">
        <v>91</v>
      </c>
      <c r="BM209" s="113" t="s">
        <v>234</v>
      </c>
      <c r="BN209" s="11"/>
    </row>
    <row r="210" spans="1:66" ht="24" customHeight="1" x14ac:dyDescent="0.2">
      <c r="A210" s="12"/>
      <c r="B210" s="79"/>
      <c r="C210" s="104" t="s">
        <v>235</v>
      </c>
      <c r="D210" s="104" t="s">
        <v>87</v>
      </c>
      <c r="E210" s="105" t="s">
        <v>236</v>
      </c>
      <c r="F210" s="105" t="s">
        <v>237</v>
      </c>
      <c r="G210" s="106" t="s">
        <v>90</v>
      </c>
      <c r="H210" s="107">
        <v>30.6</v>
      </c>
      <c r="I210" s="107"/>
      <c r="J210" s="108"/>
      <c r="K210" s="109"/>
      <c r="L210" s="79"/>
      <c r="M210" s="110"/>
      <c r="N210" s="75"/>
      <c r="O210" s="111"/>
      <c r="P210" s="111"/>
      <c r="Q210" s="111"/>
      <c r="R210" s="111"/>
      <c r="S210" s="111"/>
      <c r="T210" s="112"/>
      <c r="U210" s="87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113" t="s">
        <v>91</v>
      </c>
      <c r="AS210" s="8"/>
      <c r="AT210" s="113" t="s">
        <v>87</v>
      </c>
      <c r="AU210" s="113" t="s">
        <v>92</v>
      </c>
      <c r="AV210" s="8"/>
      <c r="AW210" s="8"/>
      <c r="AX210" s="8"/>
      <c r="AY210" s="67" t="s">
        <v>85</v>
      </c>
      <c r="AZ210" s="8"/>
      <c r="BA210" s="8"/>
      <c r="BB210" s="8"/>
      <c r="BC210" s="8"/>
      <c r="BD210" s="8"/>
      <c r="BE210" s="114">
        <f>IF(N210="základná",J210,0)</f>
        <v>0</v>
      </c>
      <c r="BF210" s="114">
        <f>IF(N210="znížená",J210,0)</f>
        <v>0</v>
      </c>
      <c r="BG210" s="114">
        <f>IF(N210="zákl. prenesená",J210,0)</f>
        <v>0</v>
      </c>
      <c r="BH210" s="114">
        <f>IF(N210="zníž. prenesená",J210,0)</f>
        <v>0</v>
      </c>
      <c r="BI210" s="114">
        <f>IF(N210="nulová",J210,0)</f>
        <v>0</v>
      </c>
      <c r="BJ210" s="67" t="s">
        <v>92</v>
      </c>
      <c r="BK210" s="115">
        <f>ROUND(I210*H210,3)</f>
        <v>0</v>
      </c>
      <c r="BL210" s="67" t="s">
        <v>91</v>
      </c>
      <c r="BM210" s="113" t="s">
        <v>238</v>
      </c>
      <c r="BN210" s="11"/>
    </row>
    <row r="211" spans="1:66" ht="11.25" customHeight="1" x14ac:dyDescent="0.2">
      <c r="A211" s="12"/>
      <c r="B211" s="16"/>
      <c r="C211" s="28"/>
      <c r="D211" s="124" t="s">
        <v>94</v>
      </c>
      <c r="E211" s="140"/>
      <c r="F211" s="141" t="s">
        <v>95</v>
      </c>
      <c r="G211" s="28"/>
      <c r="H211" s="142">
        <v>48.3</v>
      </c>
      <c r="I211" s="28"/>
      <c r="J211" s="29"/>
      <c r="K211" s="29"/>
      <c r="L211" s="79"/>
      <c r="M211" s="87"/>
      <c r="N211" s="8"/>
      <c r="O211" s="8"/>
      <c r="P211" s="8"/>
      <c r="Q211" s="8"/>
      <c r="R211" s="8"/>
      <c r="S211" s="8"/>
      <c r="T211" s="121"/>
      <c r="U211" s="87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8"/>
      <c r="AS211" s="8"/>
      <c r="AT211" s="122" t="s">
        <v>94</v>
      </c>
      <c r="AU211" s="122" t="s">
        <v>92</v>
      </c>
      <c r="AV211" s="123" t="s">
        <v>92</v>
      </c>
      <c r="AW211" s="123" t="s">
        <v>96</v>
      </c>
      <c r="AX211" s="123" t="s">
        <v>2</v>
      </c>
      <c r="AY211" s="122" t="s">
        <v>85</v>
      </c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11"/>
    </row>
    <row r="212" spans="1:66" ht="11.25" customHeight="1" x14ac:dyDescent="0.2">
      <c r="A212" s="12"/>
      <c r="B212" s="16"/>
      <c r="C212" s="8"/>
      <c r="D212" s="128" t="s">
        <v>94</v>
      </c>
      <c r="E212" s="129"/>
      <c r="F212" s="130" t="s">
        <v>239</v>
      </c>
      <c r="G212" s="8"/>
      <c r="H212" s="115">
        <v>-17.7</v>
      </c>
      <c r="I212" s="8"/>
      <c r="J212" s="18"/>
      <c r="K212" s="18"/>
      <c r="L212" s="79"/>
      <c r="M212" s="87"/>
      <c r="N212" s="8"/>
      <c r="O212" s="8"/>
      <c r="P212" s="8"/>
      <c r="Q212" s="8"/>
      <c r="R212" s="8"/>
      <c r="S212" s="8"/>
      <c r="T212" s="121"/>
      <c r="U212" s="87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8"/>
      <c r="AS212" s="8"/>
      <c r="AT212" s="122" t="s">
        <v>94</v>
      </c>
      <c r="AU212" s="122" t="s">
        <v>92</v>
      </c>
      <c r="AV212" s="123" t="s">
        <v>92</v>
      </c>
      <c r="AW212" s="123" t="s">
        <v>96</v>
      </c>
      <c r="AX212" s="123" t="s">
        <v>2</v>
      </c>
      <c r="AY212" s="122" t="s">
        <v>85</v>
      </c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11"/>
    </row>
    <row r="213" spans="1:66" ht="11.25" customHeight="1" x14ac:dyDescent="0.2">
      <c r="A213" s="12"/>
      <c r="B213" s="16"/>
      <c r="C213" s="26"/>
      <c r="D213" s="131" t="s">
        <v>94</v>
      </c>
      <c r="E213" s="132"/>
      <c r="F213" s="133" t="s">
        <v>122</v>
      </c>
      <c r="G213" s="26"/>
      <c r="H213" s="134">
        <v>30.6</v>
      </c>
      <c r="I213" s="26"/>
      <c r="J213" s="27"/>
      <c r="K213" s="27"/>
      <c r="L213" s="79"/>
      <c r="M213" s="87"/>
      <c r="N213" s="8"/>
      <c r="O213" s="8"/>
      <c r="P213" s="8"/>
      <c r="Q213" s="8"/>
      <c r="R213" s="8"/>
      <c r="S213" s="8"/>
      <c r="T213" s="121"/>
      <c r="U213" s="87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8"/>
      <c r="AS213" s="8"/>
      <c r="AT213" s="135" t="s">
        <v>94</v>
      </c>
      <c r="AU213" s="135" t="s">
        <v>92</v>
      </c>
      <c r="AV213" s="123" t="s">
        <v>91</v>
      </c>
      <c r="AW213" s="123" t="s">
        <v>96</v>
      </c>
      <c r="AX213" s="123" t="s">
        <v>84</v>
      </c>
      <c r="AY213" s="135" t="s">
        <v>85</v>
      </c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11"/>
    </row>
    <row r="214" spans="1:66" ht="16.5" customHeight="1" x14ac:dyDescent="0.2">
      <c r="A214" s="12"/>
      <c r="B214" s="79"/>
      <c r="C214" s="143" t="s">
        <v>240</v>
      </c>
      <c r="D214" s="143" t="s">
        <v>241</v>
      </c>
      <c r="E214" s="144" t="s">
        <v>242</v>
      </c>
      <c r="F214" s="144" t="s">
        <v>243</v>
      </c>
      <c r="G214" s="145" t="s">
        <v>90</v>
      </c>
      <c r="H214" s="146">
        <v>31.2</v>
      </c>
      <c r="I214" s="146"/>
      <c r="J214" s="147"/>
      <c r="K214" s="148"/>
      <c r="L214" s="149"/>
      <c r="M214" s="150"/>
      <c r="N214" s="151"/>
      <c r="O214" s="111"/>
      <c r="P214" s="111"/>
      <c r="Q214" s="111"/>
      <c r="R214" s="111"/>
      <c r="S214" s="111"/>
      <c r="T214" s="112"/>
      <c r="U214" s="87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113" t="s">
        <v>134</v>
      </c>
      <c r="AS214" s="8"/>
      <c r="AT214" s="113" t="s">
        <v>241</v>
      </c>
      <c r="AU214" s="113" t="s">
        <v>92</v>
      </c>
      <c r="AV214" s="8"/>
      <c r="AW214" s="8"/>
      <c r="AX214" s="8"/>
      <c r="AY214" s="67" t="s">
        <v>85</v>
      </c>
      <c r="AZ214" s="8"/>
      <c r="BA214" s="8"/>
      <c r="BB214" s="8"/>
      <c r="BC214" s="8"/>
      <c r="BD214" s="8"/>
      <c r="BE214" s="114">
        <f>IF(N214="základná",J214,0)</f>
        <v>0</v>
      </c>
      <c r="BF214" s="114">
        <f>IF(N214="znížená",J214,0)</f>
        <v>0</v>
      </c>
      <c r="BG214" s="114">
        <f>IF(N214="zákl. prenesená",J214,0)</f>
        <v>0</v>
      </c>
      <c r="BH214" s="114">
        <f>IF(N214="zníž. prenesená",J214,0)</f>
        <v>0</v>
      </c>
      <c r="BI214" s="114">
        <f>IF(N214="nulová",J214,0)</f>
        <v>0</v>
      </c>
      <c r="BJ214" s="67" t="s">
        <v>92</v>
      </c>
      <c r="BK214" s="115">
        <f>ROUND(I214*H214,3)</f>
        <v>0</v>
      </c>
      <c r="BL214" s="67" t="s">
        <v>91</v>
      </c>
      <c r="BM214" s="113" t="s">
        <v>244</v>
      </c>
      <c r="BN214" s="11"/>
    </row>
    <row r="215" spans="1:66" ht="22.9" customHeight="1" x14ac:dyDescent="0.2">
      <c r="A215" s="12"/>
      <c r="B215" s="16"/>
      <c r="C215" s="71"/>
      <c r="D215" s="138" t="s">
        <v>81</v>
      </c>
      <c r="E215" s="70" t="s">
        <v>138</v>
      </c>
      <c r="F215" s="70" t="s">
        <v>245</v>
      </c>
      <c r="G215" s="71"/>
      <c r="H215" s="71"/>
      <c r="I215" s="71"/>
      <c r="J215" s="139"/>
      <c r="K215" s="120"/>
      <c r="L215" s="79"/>
      <c r="M215" s="87"/>
      <c r="N215" s="8"/>
      <c r="O215" s="8"/>
      <c r="P215" s="97"/>
      <c r="Q215" s="8"/>
      <c r="R215" s="97"/>
      <c r="S215" s="8"/>
      <c r="T215" s="98"/>
      <c r="U215" s="87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4" t="s">
        <v>84</v>
      </c>
      <c r="AS215" s="8"/>
      <c r="AT215" s="99" t="s">
        <v>81</v>
      </c>
      <c r="AU215" s="99" t="s">
        <v>84</v>
      </c>
      <c r="AV215" s="8"/>
      <c r="AW215" s="8"/>
      <c r="AX215" s="8"/>
      <c r="AY215" s="94" t="s">
        <v>85</v>
      </c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100">
        <f>SUM(BK216:BK228)</f>
        <v>0</v>
      </c>
      <c r="BL215" s="8"/>
      <c r="BM215" s="8"/>
      <c r="BN215" s="11"/>
    </row>
    <row r="216" spans="1:66" ht="24" customHeight="1" x14ac:dyDescent="0.2">
      <c r="A216" s="12"/>
      <c r="B216" s="79"/>
      <c r="C216" s="104" t="s">
        <v>246</v>
      </c>
      <c r="D216" s="104" t="s">
        <v>87</v>
      </c>
      <c r="E216" s="105" t="s">
        <v>247</v>
      </c>
      <c r="F216" s="105" t="s">
        <v>248</v>
      </c>
      <c r="G216" s="106" t="s">
        <v>103</v>
      </c>
      <c r="H216" s="107">
        <v>11.5</v>
      </c>
      <c r="I216" s="107"/>
      <c r="J216" s="108"/>
      <c r="K216" s="109"/>
      <c r="L216" s="79"/>
      <c r="M216" s="110"/>
      <c r="N216" s="75"/>
      <c r="O216" s="111"/>
      <c r="P216" s="111"/>
      <c r="Q216" s="111"/>
      <c r="R216" s="111"/>
      <c r="S216" s="111"/>
      <c r="T216" s="112"/>
      <c r="U216" s="87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113" t="s">
        <v>91</v>
      </c>
      <c r="AS216" s="8"/>
      <c r="AT216" s="113" t="s">
        <v>87</v>
      </c>
      <c r="AU216" s="113" t="s">
        <v>92</v>
      </c>
      <c r="AV216" s="8"/>
      <c r="AW216" s="8"/>
      <c r="AX216" s="8"/>
      <c r="AY216" s="67" t="s">
        <v>85</v>
      </c>
      <c r="AZ216" s="8"/>
      <c r="BA216" s="8"/>
      <c r="BB216" s="8"/>
      <c r="BC216" s="8"/>
      <c r="BD216" s="8"/>
      <c r="BE216" s="114">
        <f t="shared" ref="BE216:BE224" si="1">IF(N216="základná",J216,0)</f>
        <v>0</v>
      </c>
      <c r="BF216" s="114">
        <f t="shared" ref="BF216:BF224" si="2">IF(N216="znížená",J216,0)</f>
        <v>0</v>
      </c>
      <c r="BG216" s="114">
        <f t="shared" ref="BG216:BG224" si="3">IF(N216="zákl. prenesená",J216,0)</f>
        <v>0</v>
      </c>
      <c r="BH216" s="114">
        <f t="shared" ref="BH216:BH224" si="4">IF(N216="zníž. prenesená",J216,0)</f>
        <v>0</v>
      </c>
      <c r="BI216" s="114">
        <f t="shared" ref="BI216:BI224" si="5">IF(N216="nulová",J216,0)</f>
        <v>0</v>
      </c>
      <c r="BJ216" s="67" t="s">
        <v>92</v>
      </c>
      <c r="BK216" s="115">
        <f t="shared" ref="BK216:BK224" si="6">ROUND(I216*H216,3)</f>
        <v>0</v>
      </c>
      <c r="BL216" s="67" t="s">
        <v>91</v>
      </c>
      <c r="BM216" s="113" t="s">
        <v>249</v>
      </c>
      <c r="BN216" s="11"/>
    </row>
    <row r="217" spans="1:66" ht="22.5" customHeight="1" x14ac:dyDescent="0.2">
      <c r="A217" s="12"/>
      <c r="B217" s="79"/>
      <c r="C217" s="143" t="s">
        <v>250</v>
      </c>
      <c r="D217" s="143" t="s">
        <v>241</v>
      </c>
      <c r="E217" s="144" t="s">
        <v>251</v>
      </c>
      <c r="F217" s="144" t="s">
        <v>252</v>
      </c>
      <c r="G217" s="145" t="s">
        <v>253</v>
      </c>
      <c r="H217" s="146">
        <v>12</v>
      </c>
      <c r="I217" s="146"/>
      <c r="J217" s="147"/>
      <c r="K217" s="148"/>
      <c r="L217" s="149"/>
      <c r="M217" s="150"/>
      <c r="N217" s="151"/>
      <c r="O217" s="111"/>
      <c r="P217" s="111"/>
      <c r="Q217" s="111"/>
      <c r="R217" s="111"/>
      <c r="S217" s="111"/>
      <c r="T217" s="112"/>
      <c r="U217" s="87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113" t="s">
        <v>134</v>
      </c>
      <c r="AS217" s="8"/>
      <c r="AT217" s="113" t="s">
        <v>241</v>
      </c>
      <c r="AU217" s="113" t="s">
        <v>92</v>
      </c>
      <c r="AV217" s="8"/>
      <c r="AW217" s="8"/>
      <c r="AX217" s="8"/>
      <c r="AY217" s="67" t="s">
        <v>85</v>
      </c>
      <c r="AZ217" s="8"/>
      <c r="BA217" s="8"/>
      <c r="BB217" s="8"/>
      <c r="BC217" s="8"/>
      <c r="BD217" s="8"/>
      <c r="BE217" s="114">
        <f t="shared" si="1"/>
        <v>0</v>
      </c>
      <c r="BF217" s="114">
        <f t="shared" si="2"/>
        <v>0</v>
      </c>
      <c r="BG217" s="114">
        <f t="shared" si="3"/>
        <v>0</v>
      </c>
      <c r="BH217" s="114">
        <f t="shared" si="4"/>
        <v>0</v>
      </c>
      <c r="BI217" s="114">
        <f t="shared" si="5"/>
        <v>0</v>
      </c>
      <c r="BJ217" s="67" t="s">
        <v>92</v>
      </c>
      <c r="BK217" s="115">
        <f t="shared" si="6"/>
        <v>0</v>
      </c>
      <c r="BL217" s="67" t="s">
        <v>91</v>
      </c>
      <c r="BM217" s="113" t="s">
        <v>254</v>
      </c>
      <c r="BN217" s="11"/>
    </row>
    <row r="218" spans="1:66" ht="24" customHeight="1" x14ac:dyDescent="0.2">
      <c r="A218" s="12"/>
      <c r="B218" s="79"/>
      <c r="C218" s="104" t="s">
        <v>255</v>
      </c>
      <c r="D218" s="104" t="s">
        <v>87</v>
      </c>
      <c r="E218" s="105" t="s">
        <v>256</v>
      </c>
      <c r="F218" s="105" t="s">
        <v>257</v>
      </c>
      <c r="G218" s="106" t="s">
        <v>107</v>
      </c>
      <c r="H218" s="107">
        <v>0.5</v>
      </c>
      <c r="I218" s="107"/>
      <c r="J218" s="108"/>
      <c r="K218" s="109"/>
      <c r="L218" s="79"/>
      <c r="M218" s="110"/>
      <c r="N218" s="75"/>
      <c r="O218" s="111"/>
      <c r="P218" s="111"/>
      <c r="Q218" s="111"/>
      <c r="R218" s="111"/>
      <c r="S218" s="111"/>
      <c r="T218" s="112"/>
      <c r="U218" s="87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113" t="s">
        <v>91</v>
      </c>
      <c r="AS218" s="8"/>
      <c r="AT218" s="113" t="s">
        <v>87</v>
      </c>
      <c r="AU218" s="113" t="s">
        <v>92</v>
      </c>
      <c r="AV218" s="8"/>
      <c r="AW218" s="8"/>
      <c r="AX218" s="8"/>
      <c r="AY218" s="67" t="s">
        <v>85</v>
      </c>
      <c r="AZ218" s="8"/>
      <c r="BA218" s="8"/>
      <c r="BB218" s="8"/>
      <c r="BC218" s="8"/>
      <c r="BD218" s="8"/>
      <c r="BE218" s="114">
        <f t="shared" si="1"/>
        <v>0</v>
      </c>
      <c r="BF218" s="114">
        <f t="shared" si="2"/>
        <v>0</v>
      </c>
      <c r="BG218" s="114">
        <f t="shared" si="3"/>
        <v>0</v>
      </c>
      <c r="BH218" s="114">
        <f t="shared" si="4"/>
        <v>0</v>
      </c>
      <c r="BI218" s="114">
        <f t="shared" si="5"/>
        <v>0</v>
      </c>
      <c r="BJ218" s="67" t="s">
        <v>92</v>
      </c>
      <c r="BK218" s="115">
        <f t="shared" si="6"/>
        <v>0</v>
      </c>
      <c r="BL218" s="67" t="s">
        <v>91</v>
      </c>
      <c r="BM218" s="113" t="s">
        <v>258</v>
      </c>
      <c r="BN218" s="11"/>
    </row>
    <row r="219" spans="1:66" ht="16.5" customHeight="1" x14ac:dyDescent="0.2">
      <c r="A219" s="12"/>
      <c r="B219" s="79"/>
      <c r="C219" s="104" t="s">
        <v>259</v>
      </c>
      <c r="D219" s="104" t="s">
        <v>87</v>
      </c>
      <c r="E219" s="105" t="s">
        <v>260</v>
      </c>
      <c r="F219" s="105" t="s">
        <v>261</v>
      </c>
      <c r="G219" s="106" t="s">
        <v>262</v>
      </c>
      <c r="H219" s="107">
        <v>1</v>
      </c>
      <c r="I219" s="107"/>
      <c r="J219" s="108"/>
      <c r="K219" s="109"/>
      <c r="L219" s="79"/>
      <c r="M219" s="110"/>
      <c r="N219" s="75"/>
      <c r="O219" s="111"/>
      <c r="P219" s="111"/>
      <c r="Q219" s="111"/>
      <c r="R219" s="111"/>
      <c r="S219" s="111"/>
      <c r="T219" s="112"/>
      <c r="U219" s="87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113" t="s">
        <v>91</v>
      </c>
      <c r="AS219" s="8"/>
      <c r="AT219" s="113" t="s">
        <v>87</v>
      </c>
      <c r="AU219" s="113" t="s">
        <v>92</v>
      </c>
      <c r="AV219" s="8"/>
      <c r="AW219" s="8"/>
      <c r="AX219" s="8"/>
      <c r="AY219" s="67" t="s">
        <v>85</v>
      </c>
      <c r="AZ219" s="8"/>
      <c r="BA219" s="8"/>
      <c r="BB219" s="8"/>
      <c r="BC219" s="8"/>
      <c r="BD219" s="8"/>
      <c r="BE219" s="114">
        <f t="shared" si="1"/>
        <v>0</v>
      </c>
      <c r="BF219" s="114">
        <f t="shared" si="2"/>
        <v>0</v>
      </c>
      <c r="BG219" s="114">
        <f t="shared" si="3"/>
        <v>0</v>
      </c>
      <c r="BH219" s="114">
        <f t="shared" si="4"/>
        <v>0</v>
      </c>
      <c r="BI219" s="114">
        <f t="shared" si="5"/>
        <v>0</v>
      </c>
      <c r="BJ219" s="67" t="s">
        <v>92</v>
      </c>
      <c r="BK219" s="115">
        <f t="shared" si="6"/>
        <v>0</v>
      </c>
      <c r="BL219" s="67" t="s">
        <v>91</v>
      </c>
      <c r="BM219" s="113" t="s">
        <v>263</v>
      </c>
      <c r="BN219" s="11"/>
    </row>
    <row r="220" spans="1:66" ht="24" customHeight="1" x14ac:dyDescent="0.2">
      <c r="A220" s="12"/>
      <c r="B220" s="79"/>
      <c r="C220" s="104" t="s">
        <v>264</v>
      </c>
      <c r="D220" s="104" t="s">
        <v>87</v>
      </c>
      <c r="E220" s="105" t="s">
        <v>265</v>
      </c>
      <c r="F220" s="105" t="s">
        <v>266</v>
      </c>
      <c r="G220" s="106" t="s">
        <v>253</v>
      </c>
      <c r="H220" s="107">
        <v>1</v>
      </c>
      <c r="I220" s="107"/>
      <c r="J220" s="108"/>
      <c r="K220" s="109"/>
      <c r="L220" s="79"/>
      <c r="M220" s="110"/>
      <c r="N220" s="75"/>
      <c r="O220" s="111"/>
      <c r="P220" s="111"/>
      <c r="Q220" s="111"/>
      <c r="R220" s="111"/>
      <c r="S220" s="111"/>
      <c r="T220" s="112"/>
      <c r="U220" s="87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113" t="s">
        <v>91</v>
      </c>
      <c r="AS220" s="8"/>
      <c r="AT220" s="113" t="s">
        <v>87</v>
      </c>
      <c r="AU220" s="113" t="s">
        <v>92</v>
      </c>
      <c r="AV220" s="8"/>
      <c r="AW220" s="8"/>
      <c r="AX220" s="8"/>
      <c r="AY220" s="67" t="s">
        <v>85</v>
      </c>
      <c r="AZ220" s="8"/>
      <c r="BA220" s="8"/>
      <c r="BB220" s="8"/>
      <c r="BC220" s="8"/>
      <c r="BD220" s="8"/>
      <c r="BE220" s="114">
        <f t="shared" si="1"/>
        <v>0</v>
      </c>
      <c r="BF220" s="114">
        <f t="shared" si="2"/>
        <v>0</v>
      </c>
      <c r="BG220" s="114">
        <f t="shared" si="3"/>
        <v>0</v>
      </c>
      <c r="BH220" s="114">
        <f t="shared" si="4"/>
        <v>0</v>
      </c>
      <c r="BI220" s="114">
        <f t="shared" si="5"/>
        <v>0</v>
      </c>
      <c r="BJ220" s="67" t="s">
        <v>92</v>
      </c>
      <c r="BK220" s="115">
        <f t="shared" si="6"/>
        <v>0</v>
      </c>
      <c r="BL220" s="67" t="s">
        <v>91</v>
      </c>
      <c r="BM220" s="113" t="s">
        <v>267</v>
      </c>
      <c r="BN220" s="11"/>
    </row>
    <row r="221" spans="1:66" ht="16.5" customHeight="1" x14ac:dyDescent="0.2">
      <c r="A221" s="12"/>
      <c r="B221" s="79"/>
      <c r="C221" s="104" t="s">
        <v>268</v>
      </c>
      <c r="D221" s="104" t="s">
        <v>87</v>
      </c>
      <c r="E221" s="105" t="s">
        <v>269</v>
      </c>
      <c r="F221" s="105" t="s">
        <v>270</v>
      </c>
      <c r="G221" s="106" t="s">
        <v>253</v>
      </c>
      <c r="H221" s="107">
        <v>1</v>
      </c>
      <c r="I221" s="107"/>
      <c r="J221" s="108"/>
      <c r="K221" s="109"/>
      <c r="L221" s="79"/>
      <c r="M221" s="110"/>
      <c r="N221" s="75"/>
      <c r="O221" s="111"/>
      <c r="P221" s="111"/>
      <c r="Q221" s="111"/>
      <c r="R221" s="111"/>
      <c r="S221" s="111"/>
      <c r="T221" s="112"/>
      <c r="U221" s="87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113" t="s">
        <v>91</v>
      </c>
      <c r="AS221" s="8"/>
      <c r="AT221" s="113" t="s">
        <v>87</v>
      </c>
      <c r="AU221" s="113" t="s">
        <v>92</v>
      </c>
      <c r="AV221" s="8"/>
      <c r="AW221" s="8"/>
      <c r="AX221" s="8"/>
      <c r="AY221" s="67" t="s">
        <v>85</v>
      </c>
      <c r="AZ221" s="8"/>
      <c r="BA221" s="8"/>
      <c r="BB221" s="8"/>
      <c r="BC221" s="8"/>
      <c r="BD221" s="8"/>
      <c r="BE221" s="114">
        <f t="shared" si="1"/>
        <v>0</v>
      </c>
      <c r="BF221" s="114">
        <f t="shared" si="2"/>
        <v>0</v>
      </c>
      <c r="BG221" s="114">
        <f t="shared" si="3"/>
        <v>0</v>
      </c>
      <c r="BH221" s="114">
        <f t="shared" si="4"/>
        <v>0</v>
      </c>
      <c r="BI221" s="114">
        <f t="shared" si="5"/>
        <v>0</v>
      </c>
      <c r="BJ221" s="67" t="s">
        <v>92</v>
      </c>
      <c r="BK221" s="115">
        <f t="shared" si="6"/>
        <v>0</v>
      </c>
      <c r="BL221" s="67" t="s">
        <v>91</v>
      </c>
      <c r="BM221" s="113" t="s">
        <v>271</v>
      </c>
      <c r="BN221" s="11"/>
    </row>
    <row r="222" spans="1:66" ht="16.5" customHeight="1" x14ac:dyDescent="0.2">
      <c r="A222" s="12"/>
      <c r="B222" s="79"/>
      <c r="C222" s="104" t="s">
        <v>272</v>
      </c>
      <c r="D222" s="104" t="s">
        <v>87</v>
      </c>
      <c r="E222" s="105" t="s">
        <v>273</v>
      </c>
      <c r="F222" s="105" t="s">
        <v>274</v>
      </c>
      <c r="G222" s="106" t="s">
        <v>253</v>
      </c>
      <c r="H222" s="107">
        <v>1</v>
      </c>
      <c r="I222" s="107"/>
      <c r="J222" s="108"/>
      <c r="K222" s="109"/>
      <c r="L222" s="79"/>
      <c r="M222" s="110"/>
      <c r="N222" s="75"/>
      <c r="O222" s="111"/>
      <c r="P222" s="111"/>
      <c r="Q222" s="111"/>
      <c r="R222" s="111"/>
      <c r="S222" s="111"/>
      <c r="T222" s="112"/>
      <c r="U222" s="87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113" t="s">
        <v>91</v>
      </c>
      <c r="AS222" s="8"/>
      <c r="AT222" s="113" t="s">
        <v>87</v>
      </c>
      <c r="AU222" s="113" t="s">
        <v>92</v>
      </c>
      <c r="AV222" s="8"/>
      <c r="AW222" s="8"/>
      <c r="AX222" s="8"/>
      <c r="AY222" s="67" t="s">
        <v>85</v>
      </c>
      <c r="AZ222" s="8"/>
      <c r="BA222" s="8"/>
      <c r="BB222" s="8"/>
      <c r="BC222" s="8"/>
      <c r="BD222" s="8"/>
      <c r="BE222" s="114">
        <f t="shared" si="1"/>
        <v>0</v>
      </c>
      <c r="BF222" s="114">
        <f t="shared" si="2"/>
        <v>0</v>
      </c>
      <c r="BG222" s="114">
        <f t="shared" si="3"/>
        <v>0</v>
      </c>
      <c r="BH222" s="114">
        <f t="shared" si="4"/>
        <v>0</v>
      </c>
      <c r="BI222" s="114">
        <f t="shared" si="5"/>
        <v>0</v>
      </c>
      <c r="BJ222" s="67" t="s">
        <v>92</v>
      </c>
      <c r="BK222" s="115">
        <f t="shared" si="6"/>
        <v>0</v>
      </c>
      <c r="BL222" s="67" t="s">
        <v>91</v>
      </c>
      <c r="BM222" s="113" t="s">
        <v>275</v>
      </c>
      <c r="BN222" s="11"/>
    </row>
    <row r="223" spans="1:66" ht="36" customHeight="1" x14ac:dyDescent="0.2">
      <c r="A223" s="12"/>
      <c r="B223" s="79"/>
      <c r="C223" s="104" t="s">
        <v>276</v>
      </c>
      <c r="D223" s="104" t="s">
        <v>87</v>
      </c>
      <c r="E223" s="105" t="s">
        <v>277</v>
      </c>
      <c r="F223" s="105" t="s">
        <v>278</v>
      </c>
      <c r="G223" s="106" t="s">
        <v>253</v>
      </c>
      <c r="H223" s="107">
        <v>2</v>
      </c>
      <c r="I223" s="107"/>
      <c r="J223" s="108"/>
      <c r="K223" s="109"/>
      <c r="L223" s="79"/>
      <c r="M223" s="110"/>
      <c r="N223" s="75"/>
      <c r="O223" s="111"/>
      <c r="P223" s="111"/>
      <c r="Q223" s="111"/>
      <c r="R223" s="111"/>
      <c r="S223" s="111"/>
      <c r="T223" s="112"/>
      <c r="U223" s="87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113" t="s">
        <v>91</v>
      </c>
      <c r="AS223" s="8"/>
      <c r="AT223" s="113" t="s">
        <v>87</v>
      </c>
      <c r="AU223" s="113" t="s">
        <v>92</v>
      </c>
      <c r="AV223" s="8"/>
      <c r="AW223" s="8"/>
      <c r="AX223" s="8"/>
      <c r="AY223" s="67" t="s">
        <v>85</v>
      </c>
      <c r="AZ223" s="8"/>
      <c r="BA223" s="8"/>
      <c r="BB223" s="8"/>
      <c r="BC223" s="8"/>
      <c r="BD223" s="8"/>
      <c r="BE223" s="114">
        <f t="shared" si="1"/>
        <v>0</v>
      </c>
      <c r="BF223" s="114">
        <f t="shared" si="2"/>
        <v>0</v>
      </c>
      <c r="BG223" s="114">
        <f t="shared" si="3"/>
        <v>0</v>
      </c>
      <c r="BH223" s="114">
        <f t="shared" si="4"/>
        <v>0</v>
      </c>
      <c r="BI223" s="114">
        <f t="shared" si="5"/>
        <v>0</v>
      </c>
      <c r="BJ223" s="67" t="s">
        <v>92</v>
      </c>
      <c r="BK223" s="115">
        <f t="shared" si="6"/>
        <v>0</v>
      </c>
      <c r="BL223" s="67" t="s">
        <v>91</v>
      </c>
      <c r="BM223" s="113" t="s">
        <v>279</v>
      </c>
      <c r="BN223" s="11"/>
    </row>
    <row r="224" spans="1:66" ht="24" customHeight="1" x14ac:dyDescent="0.2">
      <c r="A224" s="12"/>
      <c r="B224" s="79"/>
      <c r="C224" s="104" t="s">
        <v>280</v>
      </c>
      <c r="D224" s="104" t="s">
        <v>87</v>
      </c>
      <c r="E224" s="105" t="s">
        <v>281</v>
      </c>
      <c r="F224" s="105" t="s">
        <v>282</v>
      </c>
      <c r="G224" s="106" t="s">
        <v>90</v>
      </c>
      <c r="H224" s="107">
        <v>28.425000000000001</v>
      </c>
      <c r="I224" s="107"/>
      <c r="J224" s="108"/>
      <c r="K224" s="109"/>
      <c r="L224" s="79"/>
      <c r="M224" s="110"/>
      <c r="N224" s="75"/>
      <c r="O224" s="111"/>
      <c r="P224" s="111"/>
      <c r="Q224" s="111"/>
      <c r="R224" s="111"/>
      <c r="S224" s="111"/>
      <c r="T224" s="112"/>
      <c r="U224" s="87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113" t="s">
        <v>91</v>
      </c>
      <c r="AS224" s="8"/>
      <c r="AT224" s="113" t="s">
        <v>87</v>
      </c>
      <c r="AU224" s="113" t="s">
        <v>92</v>
      </c>
      <c r="AV224" s="8"/>
      <c r="AW224" s="8"/>
      <c r="AX224" s="8"/>
      <c r="AY224" s="67" t="s">
        <v>85</v>
      </c>
      <c r="AZ224" s="8"/>
      <c r="BA224" s="8"/>
      <c r="BB224" s="8"/>
      <c r="BC224" s="8"/>
      <c r="BD224" s="8"/>
      <c r="BE224" s="114">
        <f t="shared" si="1"/>
        <v>0</v>
      </c>
      <c r="BF224" s="114">
        <f t="shared" si="2"/>
        <v>0</v>
      </c>
      <c r="BG224" s="114">
        <f t="shared" si="3"/>
        <v>0</v>
      </c>
      <c r="BH224" s="114">
        <f t="shared" si="4"/>
        <v>0</v>
      </c>
      <c r="BI224" s="114">
        <f t="shared" si="5"/>
        <v>0</v>
      </c>
      <c r="BJ224" s="67" t="s">
        <v>92</v>
      </c>
      <c r="BK224" s="115">
        <f t="shared" si="6"/>
        <v>0</v>
      </c>
      <c r="BL224" s="67" t="s">
        <v>91</v>
      </c>
      <c r="BM224" s="113" t="s">
        <v>283</v>
      </c>
      <c r="BN224" s="11"/>
    </row>
    <row r="225" spans="1:66" ht="11.25" customHeight="1" x14ac:dyDescent="0.2">
      <c r="A225" s="12"/>
      <c r="B225" s="16"/>
      <c r="C225" s="71"/>
      <c r="D225" s="116" t="s">
        <v>94</v>
      </c>
      <c r="E225" s="117"/>
      <c r="F225" s="118" t="s">
        <v>284</v>
      </c>
      <c r="G225" s="71"/>
      <c r="H225" s="119">
        <v>28.425000000000001</v>
      </c>
      <c r="I225" s="71"/>
      <c r="J225" s="120"/>
      <c r="K225" s="120"/>
      <c r="L225" s="79"/>
      <c r="M225" s="87"/>
      <c r="N225" s="8"/>
      <c r="O225" s="8"/>
      <c r="P225" s="8"/>
      <c r="Q225" s="8"/>
      <c r="R225" s="8"/>
      <c r="S225" s="8"/>
      <c r="T225" s="121"/>
      <c r="U225" s="87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8"/>
      <c r="AS225" s="8"/>
      <c r="AT225" s="122" t="s">
        <v>94</v>
      </c>
      <c r="AU225" s="122" t="s">
        <v>92</v>
      </c>
      <c r="AV225" s="123" t="s">
        <v>92</v>
      </c>
      <c r="AW225" s="123" t="s">
        <v>96</v>
      </c>
      <c r="AX225" s="123" t="s">
        <v>84</v>
      </c>
      <c r="AY225" s="122" t="s">
        <v>85</v>
      </c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11"/>
    </row>
    <row r="226" spans="1:66" ht="16.5" customHeight="1" x14ac:dyDescent="0.2">
      <c r="A226" s="12"/>
      <c r="B226" s="79"/>
      <c r="C226" s="104" t="s">
        <v>285</v>
      </c>
      <c r="D226" s="104" t="s">
        <v>87</v>
      </c>
      <c r="E226" s="105" t="s">
        <v>286</v>
      </c>
      <c r="F226" s="105" t="s">
        <v>287</v>
      </c>
      <c r="G226" s="106" t="s">
        <v>90</v>
      </c>
      <c r="H226" s="107">
        <v>2</v>
      </c>
      <c r="I226" s="107"/>
      <c r="J226" s="108"/>
      <c r="K226" s="109"/>
      <c r="L226" s="79"/>
      <c r="M226" s="110"/>
      <c r="N226" s="75"/>
      <c r="O226" s="111"/>
      <c r="P226" s="111"/>
      <c r="Q226" s="111"/>
      <c r="R226" s="111"/>
      <c r="S226" s="111"/>
      <c r="T226" s="112"/>
      <c r="U226" s="87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113" t="s">
        <v>91</v>
      </c>
      <c r="AS226" s="8"/>
      <c r="AT226" s="113" t="s">
        <v>87</v>
      </c>
      <c r="AU226" s="113" t="s">
        <v>92</v>
      </c>
      <c r="AV226" s="8"/>
      <c r="AW226" s="8"/>
      <c r="AX226" s="8"/>
      <c r="AY226" s="67" t="s">
        <v>85</v>
      </c>
      <c r="AZ226" s="8"/>
      <c r="BA226" s="8"/>
      <c r="BB226" s="8"/>
      <c r="BC226" s="8"/>
      <c r="BD226" s="8"/>
      <c r="BE226" s="114">
        <f>IF(N226="základná",J226,0)</f>
        <v>0</v>
      </c>
      <c r="BF226" s="114">
        <f>IF(N226="znížená",J226,0)</f>
        <v>0</v>
      </c>
      <c r="BG226" s="114">
        <f>IF(N226="zákl. prenesená",J226,0)</f>
        <v>0</v>
      </c>
      <c r="BH226" s="114">
        <f>IF(N226="zníž. prenesená",J226,0)</f>
        <v>0</v>
      </c>
      <c r="BI226" s="114">
        <f>IF(N226="nulová",J226,0)</f>
        <v>0</v>
      </c>
      <c r="BJ226" s="67" t="s">
        <v>92</v>
      </c>
      <c r="BK226" s="115">
        <f>ROUND(I226*H226,3)</f>
        <v>0</v>
      </c>
      <c r="BL226" s="67" t="s">
        <v>91</v>
      </c>
      <c r="BM226" s="113" t="s">
        <v>288</v>
      </c>
      <c r="BN226" s="11"/>
    </row>
    <row r="227" spans="1:66" ht="24" customHeight="1" x14ac:dyDescent="0.2">
      <c r="A227" s="12"/>
      <c r="B227" s="79"/>
      <c r="C227" s="104" t="s">
        <v>289</v>
      </c>
      <c r="D227" s="104" t="s">
        <v>87</v>
      </c>
      <c r="E227" s="105" t="s">
        <v>290</v>
      </c>
      <c r="F227" s="105" t="s">
        <v>291</v>
      </c>
      <c r="G227" s="106" t="s">
        <v>253</v>
      </c>
      <c r="H227" s="107">
        <v>1</v>
      </c>
      <c r="I227" s="107"/>
      <c r="J227" s="108"/>
      <c r="K227" s="109"/>
      <c r="L227" s="79"/>
      <c r="M227" s="110"/>
      <c r="N227" s="75"/>
      <c r="O227" s="111"/>
      <c r="P227" s="111"/>
      <c r="Q227" s="111"/>
      <c r="R227" s="111"/>
      <c r="S227" s="111"/>
      <c r="T227" s="112"/>
      <c r="U227" s="87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113" t="s">
        <v>91</v>
      </c>
      <c r="AS227" s="8"/>
      <c r="AT227" s="113" t="s">
        <v>87</v>
      </c>
      <c r="AU227" s="113" t="s">
        <v>92</v>
      </c>
      <c r="AV227" s="8"/>
      <c r="AW227" s="8"/>
      <c r="AX227" s="8"/>
      <c r="AY227" s="67" t="s">
        <v>85</v>
      </c>
      <c r="AZ227" s="8"/>
      <c r="BA227" s="8"/>
      <c r="BB227" s="8"/>
      <c r="BC227" s="8"/>
      <c r="BD227" s="8"/>
      <c r="BE227" s="114">
        <f>IF(N227="základná",J227,0)</f>
        <v>0</v>
      </c>
      <c r="BF227" s="114">
        <f>IF(N227="znížená",J227,0)</f>
        <v>0</v>
      </c>
      <c r="BG227" s="114">
        <f>IF(N227="zákl. prenesená",J227,0)</f>
        <v>0</v>
      </c>
      <c r="BH227" s="114">
        <f>IF(N227="zníž. prenesená",J227,0)</f>
        <v>0</v>
      </c>
      <c r="BI227" s="114">
        <f>IF(N227="nulová",J227,0)</f>
        <v>0</v>
      </c>
      <c r="BJ227" s="67" t="s">
        <v>92</v>
      </c>
      <c r="BK227" s="115">
        <f>ROUND(I227*H227,3)</f>
        <v>0</v>
      </c>
      <c r="BL227" s="67" t="s">
        <v>91</v>
      </c>
      <c r="BM227" s="113" t="s">
        <v>292</v>
      </c>
      <c r="BN227" s="11"/>
    </row>
    <row r="228" spans="1:66" ht="24.95" customHeight="1" x14ac:dyDescent="0.2">
      <c r="A228" s="12"/>
      <c r="B228" s="79"/>
      <c r="C228" s="104" t="s">
        <v>293</v>
      </c>
      <c r="D228" s="104" t="s">
        <v>87</v>
      </c>
      <c r="E228" s="105" t="s">
        <v>294</v>
      </c>
      <c r="F228" s="105" t="s">
        <v>295</v>
      </c>
      <c r="G228" s="106" t="s">
        <v>262</v>
      </c>
      <c r="H228" s="107">
        <v>1</v>
      </c>
      <c r="I228" s="107"/>
      <c r="J228" s="108"/>
      <c r="K228" s="109"/>
      <c r="L228" s="79"/>
      <c r="M228" s="110"/>
      <c r="N228" s="75"/>
      <c r="O228" s="111"/>
      <c r="P228" s="111"/>
      <c r="Q228" s="111"/>
      <c r="R228" s="111"/>
      <c r="S228" s="111"/>
      <c r="T228" s="112"/>
      <c r="U228" s="87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113" t="s">
        <v>91</v>
      </c>
      <c r="AS228" s="8"/>
      <c r="AT228" s="113" t="s">
        <v>87</v>
      </c>
      <c r="AU228" s="113" t="s">
        <v>92</v>
      </c>
      <c r="AV228" s="8"/>
      <c r="AW228" s="8"/>
      <c r="AX228" s="8"/>
      <c r="AY228" s="67" t="s">
        <v>85</v>
      </c>
      <c r="AZ228" s="8"/>
      <c r="BA228" s="8"/>
      <c r="BB228" s="8"/>
      <c r="BC228" s="8"/>
      <c r="BD228" s="8"/>
      <c r="BE228" s="114">
        <f>IF(N228="základná",J228,0)</f>
        <v>0</v>
      </c>
      <c r="BF228" s="114">
        <f>IF(N228="znížená",J228,0)</f>
        <v>0</v>
      </c>
      <c r="BG228" s="114">
        <f>IF(N228="zákl. prenesená",J228,0)</f>
        <v>0</v>
      </c>
      <c r="BH228" s="114">
        <f>IF(N228="zníž. prenesená",J228,0)</f>
        <v>0</v>
      </c>
      <c r="BI228" s="114">
        <f>IF(N228="nulová",J228,0)</f>
        <v>0</v>
      </c>
      <c r="BJ228" s="67" t="s">
        <v>92</v>
      </c>
      <c r="BK228" s="115">
        <f>ROUND(I228*H228,3)</f>
        <v>0</v>
      </c>
      <c r="BL228" s="67" t="s">
        <v>91</v>
      </c>
      <c r="BM228" s="113" t="s">
        <v>296</v>
      </c>
      <c r="BN228" s="11"/>
    </row>
    <row r="229" spans="1:66" ht="22.9" customHeight="1" x14ac:dyDescent="0.2">
      <c r="A229" s="12"/>
      <c r="B229" s="16"/>
      <c r="C229" s="71"/>
      <c r="D229" s="138" t="s">
        <v>81</v>
      </c>
      <c r="E229" s="70" t="s">
        <v>297</v>
      </c>
      <c r="F229" s="70" t="s">
        <v>298</v>
      </c>
      <c r="G229" s="71"/>
      <c r="H229" s="71"/>
      <c r="I229" s="71"/>
      <c r="J229" s="139"/>
      <c r="K229" s="120"/>
      <c r="L229" s="79"/>
      <c r="M229" s="87"/>
      <c r="N229" s="8"/>
      <c r="O229" s="8"/>
      <c r="P229" s="97"/>
      <c r="Q229" s="8"/>
      <c r="R229" s="97"/>
      <c r="S229" s="8"/>
      <c r="T229" s="98"/>
      <c r="U229" s="87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4" t="s">
        <v>84</v>
      </c>
      <c r="AS229" s="8"/>
      <c r="AT229" s="99" t="s">
        <v>81</v>
      </c>
      <c r="AU229" s="99" t="s">
        <v>84</v>
      </c>
      <c r="AV229" s="8"/>
      <c r="AW229" s="8"/>
      <c r="AX229" s="8"/>
      <c r="AY229" s="94" t="s">
        <v>85</v>
      </c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100">
        <f>BK230</f>
        <v>0</v>
      </c>
      <c r="BL229" s="8"/>
      <c r="BM229" s="8"/>
      <c r="BN229" s="11"/>
    </row>
    <row r="230" spans="1:66" ht="24" customHeight="1" x14ac:dyDescent="0.2">
      <c r="A230" s="12"/>
      <c r="B230" s="79"/>
      <c r="C230" s="104" t="s">
        <v>299</v>
      </c>
      <c r="D230" s="104" t="s">
        <v>87</v>
      </c>
      <c r="E230" s="105" t="s">
        <v>300</v>
      </c>
      <c r="F230" s="105" t="s">
        <v>301</v>
      </c>
      <c r="G230" s="106" t="s">
        <v>194</v>
      </c>
      <c r="H230" s="107">
        <v>51.639000000000003</v>
      </c>
      <c r="I230" s="107"/>
      <c r="J230" s="108"/>
      <c r="K230" s="109"/>
      <c r="L230" s="79"/>
      <c r="M230" s="110"/>
      <c r="N230" s="75"/>
      <c r="O230" s="111"/>
      <c r="P230" s="111"/>
      <c r="Q230" s="111"/>
      <c r="R230" s="111"/>
      <c r="S230" s="111"/>
      <c r="T230" s="112"/>
      <c r="U230" s="87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113" t="s">
        <v>91</v>
      </c>
      <c r="AS230" s="8"/>
      <c r="AT230" s="113" t="s">
        <v>87</v>
      </c>
      <c r="AU230" s="113" t="s">
        <v>92</v>
      </c>
      <c r="AV230" s="8"/>
      <c r="AW230" s="8"/>
      <c r="AX230" s="8"/>
      <c r="AY230" s="67" t="s">
        <v>85</v>
      </c>
      <c r="AZ230" s="8"/>
      <c r="BA230" s="8"/>
      <c r="BB230" s="8"/>
      <c r="BC230" s="8"/>
      <c r="BD230" s="8"/>
      <c r="BE230" s="114">
        <f>IF(N230="základná",J230,0)</f>
        <v>0</v>
      </c>
      <c r="BF230" s="114">
        <f>IF(N230="znížená",J230,0)</f>
        <v>0</v>
      </c>
      <c r="BG230" s="114">
        <f>IF(N230="zákl. prenesená",J230,0)</f>
        <v>0</v>
      </c>
      <c r="BH230" s="114">
        <f>IF(N230="zníž. prenesená",J230,0)</f>
        <v>0</v>
      </c>
      <c r="BI230" s="114">
        <f>IF(N230="nulová",J230,0)</f>
        <v>0</v>
      </c>
      <c r="BJ230" s="67" t="s">
        <v>92</v>
      </c>
      <c r="BK230" s="115">
        <f>ROUND(I230*H230,3)</f>
        <v>0</v>
      </c>
      <c r="BL230" s="67" t="s">
        <v>91</v>
      </c>
      <c r="BM230" s="113" t="s">
        <v>302</v>
      </c>
      <c r="BN230" s="11"/>
    </row>
    <row r="231" spans="1:66" ht="25.9" customHeight="1" x14ac:dyDescent="0.2">
      <c r="A231" s="12"/>
      <c r="B231" s="16"/>
      <c r="C231" s="28"/>
      <c r="D231" s="152" t="s">
        <v>81</v>
      </c>
      <c r="E231" s="153" t="s">
        <v>303</v>
      </c>
      <c r="F231" s="153" t="s">
        <v>304</v>
      </c>
      <c r="G231" s="28"/>
      <c r="H231" s="28"/>
      <c r="I231" s="28"/>
      <c r="J231" s="154"/>
      <c r="K231" s="29"/>
      <c r="L231" s="79"/>
      <c r="M231" s="87"/>
      <c r="N231" s="8"/>
      <c r="O231" s="8"/>
      <c r="P231" s="97"/>
      <c r="Q231" s="8"/>
      <c r="R231" s="97"/>
      <c r="S231" s="8"/>
      <c r="T231" s="98"/>
      <c r="U231" s="87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4" t="s">
        <v>92</v>
      </c>
      <c r="AS231" s="8"/>
      <c r="AT231" s="99" t="s">
        <v>81</v>
      </c>
      <c r="AU231" s="99" t="s">
        <v>2</v>
      </c>
      <c r="AV231" s="8"/>
      <c r="AW231" s="8"/>
      <c r="AX231" s="8"/>
      <c r="AY231" s="94" t="s">
        <v>85</v>
      </c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100">
        <f>BK232+BK242+BK249+BK267</f>
        <v>0</v>
      </c>
      <c r="BL231" s="8"/>
      <c r="BM231" s="8"/>
      <c r="BN231" s="11"/>
    </row>
    <row r="232" spans="1:66" ht="22.9" customHeight="1" x14ac:dyDescent="0.2">
      <c r="A232" s="12"/>
      <c r="B232" s="16"/>
      <c r="C232" s="26"/>
      <c r="D232" s="101" t="s">
        <v>81</v>
      </c>
      <c r="E232" s="102" t="s">
        <v>305</v>
      </c>
      <c r="F232" s="102" t="s">
        <v>306</v>
      </c>
      <c r="G232" s="26"/>
      <c r="H232" s="26"/>
      <c r="I232" s="26"/>
      <c r="J232" s="103"/>
      <c r="K232" s="27"/>
      <c r="L232" s="79"/>
      <c r="M232" s="87"/>
      <c r="N232" s="8"/>
      <c r="O232" s="8"/>
      <c r="P232" s="97"/>
      <c r="Q232" s="8"/>
      <c r="R232" s="97"/>
      <c r="S232" s="8"/>
      <c r="T232" s="98"/>
      <c r="U232" s="87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4" t="s">
        <v>92</v>
      </c>
      <c r="AS232" s="8"/>
      <c r="AT232" s="99" t="s">
        <v>81</v>
      </c>
      <c r="AU232" s="99" t="s">
        <v>84</v>
      </c>
      <c r="AV232" s="8"/>
      <c r="AW232" s="8"/>
      <c r="AX232" s="8"/>
      <c r="AY232" s="94" t="s">
        <v>85</v>
      </c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100">
        <f>SUM(BK233:BK241)</f>
        <v>0</v>
      </c>
      <c r="BL232" s="8"/>
      <c r="BM232" s="8"/>
      <c r="BN232" s="11"/>
    </row>
    <row r="233" spans="1:66" ht="36" customHeight="1" x14ac:dyDescent="0.2">
      <c r="A233" s="12"/>
      <c r="B233" s="79"/>
      <c r="C233" s="104" t="s">
        <v>307</v>
      </c>
      <c r="D233" s="104" t="s">
        <v>87</v>
      </c>
      <c r="E233" s="105" t="s">
        <v>308</v>
      </c>
      <c r="F233" s="105" t="s">
        <v>309</v>
      </c>
      <c r="G233" s="106" t="s">
        <v>90</v>
      </c>
      <c r="H233" s="107">
        <v>25.398</v>
      </c>
      <c r="I233" s="107"/>
      <c r="J233" s="108"/>
      <c r="K233" s="109"/>
      <c r="L233" s="79"/>
      <c r="M233" s="110"/>
      <c r="N233" s="75"/>
      <c r="O233" s="111"/>
      <c r="P233" s="111"/>
      <c r="Q233" s="111"/>
      <c r="R233" s="111"/>
      <c r="S233" s="111"/>
      <c r="T233" s="112"/>
      <c r="U233" s="87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113" t="s">
        <v>169</v>
      </c>
      <c r="AS233" s="8"/>
      <c r="AT233" s="113" t="s">
        <v>87</v>
      </c>
      <c r="AU233" s="113" t="s">
        <v>92</v>
      </c>
      <c r="AV233" s="8"/>
      <c r="AW233" s="8"/>
      <c r="AX233" s="8"/>
      <c r="AY233" s="67" t="s">
        <v>85</v>
      </c>
      <c r="AZ233" s="8"/>
      <c r="BA233" s="8"/>
      <c r="BB233" s="8"/>
      <c r="BC233" s="8"/>
      <c r="BD233" s="8"/>
      <c r="BE233" s="114">
        <f>IF(N233="základná",J233,0)</f>
        <v>0</v>
      </c>
      <c r="BF233" s="114">
        <f>IF(N233="znížená",J233,0)</f>
        <v>0</v>
      </c>
      <c r="BG233" s="114">
        <f>IF(N233="zákl. prenesená",J233,0)</f>
        <v>0</v>
      </c>
      <c r="BH233" s="114">
        <f>IF(N233="zníž. prenesená",J233,0)</f>
        <v>0</v>
      </c>
      <c r="BI233" s="114">
        <f>IF(N233="nulová",J233,0)</f>
        <v>0</v>
      </c>
      <c r="BJ233" s="67" t="s">
        <v>92</v>
      </c>
      <c r="BK233" s="115">
        <f>ROUND(I233*H233,3)</f>
        <v>0</v>
      </c>
      <c r="BL233" s="67" t="s">
        <v>169</v>
      </c>
      <c r="BM233" s="113" t="s">
        <v>310</v>
      </c>
      <c r="BN233" s="11"/>
    </row>
    <row r="234" spans="1:66" ht="11.25" customHeight="1" x14ac:dyDescent="0.2">
      <c r="A234" s="12"/>
      <c r="B234" s="16"/>
      <c r="C234" s="71"/>
      <c r="D234" s="116" t="s">
        <v>94</v>
      </c>
      <c r="E234" s="117"/>
      <c r="F234" s="118" t="s">
        <v>311</v>
      </c>
      <c r="G234" s="71"/>
      <c r="H234" s="119">
        <v>25.398</v>
      </c>
      <c r="I234" s="71"/>
      <c r="J234" s="120"/>
      <c r="K234" s="120"/>
      <c r="L234" s="79"/>
      <c r="M234" s="87"/>
      <c r="N234" s="8"/>
      <c r="O234" s="8"/>
      <c r="P234" s="8"/>
      <c r="Q234" s="8"/>
      <c r="R234" s="8"/>
      <c r="S234" s="8"/>
      <c r="T234" s="121"/>
      <c r="U234" s="87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8"/>
      <c r="AS234" s="8"/>
      <c r="AT234" s="122" t="s">
        <v>94</v>
      </c>
      <c r="AU234" s="122" t="s">
        <v>92</v>
      </c>
      <c r="AV234" s="123" t="s">
        <v>92</v>
      </c>
      <c r="AW234" s="123" t="s">
        <v>96</v>
      </c>
      <c r="AX234" s="123" t="s">
        <v>84</v>
      </c>
      <c r="AY234" s="122" t="s">
        <v>85</v>
      </c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11"/>
    </row>
    <row r="235" spans="1:66" ht="24" customHeight="1" x14ac:dyDescent="0.2">
      <c r="A235" s="12"/>
      <c r="B235" s="79"/>
      <c r="C235" s="143" t="s">
        <v>312</v>
      </c>
      <c r="D235" s="143" t="s">
        <v>241</v>
      </c>
      <c r="E235" s="144" t="s">
        <v>313</v>
      </c>
      <c r="F235" s="144" t="s">
        <v>314</v>
      </c>
      <c r="G235" s="145" t="s">
        <v>90</v>
      </c>
      <c r="H235" s="146">
        <v>29.207999999999998</v>
      </c>
      <c r="I235" s="146"/>
      <c r="J235" s="147"/>
      <c r="K235" s="148"/>
      <c r="L235" s="149"/>
      <c r="M235" s="150"/>
      <c r="N235" s="151"/>
      <c r="O235" s="111"/>
      <c r="P235" s="111"/>
      <c r="Q235" s="111"/>
      <c r="R235" s="111"/>
      <c r="S235" s="111"/>
      <c r="T235" s="112"/>
      <c r="U235" s="87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113" t="s">
        <v>250</v>
      </c>
      <c r="AS235" s="8"/>
      <c r="AT235" s="113" t="s">
        <v>241</v>
      </c>
      <c r="AU235" s="113" t="s">
        <v>92</v>
      </c>
      <c r="AV235" s="8"/>
      <c r="AW235" s="8"/>
      <c r="AX235" s="8"/>
      <c r="AY235" s="67" t="s">
        <v>85</v>
      </c>
      <c r="AZ235" s="8"/>
      <c r="BA235" s="8"/>
      <c r="BB235" s="8"/>
      <c r="BC235" s="8"/>
      <c r="BD235" s="8"/>
      <c r="BE235" s="114">
        <f>IF(N235="základná",J235,0)</f>
        <v>0</v>
      </c>
      <c r="BF235" s="114">
        <f>IF(N235="znížená",J235,0)</f>
        <v>0</v>
      </c>
      <c r="BG235" s="114">
        <f>IF(N235="zákl. prenesená",J235,0)</f>
        <v>0</v>
      </c>
      <c r="BH235" s="114">
        <f>IF(N235="zníž. prenesená",J235,0)</f>
        <v>0</v>
      </c>
      <c r="BI235" s="114">
        <f>IF(N235="nulová",J235,0)</f>
        <v>0</v>
      </c>
      <c r="BJ235" s="67" t="s">
        <v>92</v>
      </c>
      <c r="BK235" s="115">
        <f>ROUND(I235*H235,3)</f>
        <v>0</v>
      </c>
      <c r="BL235" s="67" t="s">
        <v>169</v>
      </c>
      <c r="BM235" s="113" t="s">
        <v>315</v>
      </c>
      <c r="BN235" s="11"/>
    </row>
    <row r="236" spans="1:66" ht="36" customHeight="1" x14ac:dyDescent="0.2">
      <c r="A236" s="12"/>
      <c r="B236" s="79"/>
      <c r="C236" s="104" t="s">
        <v>316</v>
      </c>
      <c r="D236" s="104" t="s">
        <v>87</v>
      </c>
      <c r="E236" s="105" t="s">
        <v>317</v>
      </c>
      <c r="F236" s="105" t="s">
        <v>318</v>
      </c>
      <c r="G236" s="106" t="s">
        <v>103</v>
      </c>
      <c r="H236" s="107">
        <v>12.8</v>
      </c>
      <c r="I236" s="107"/>
      <c r="J236" s="108"/>
      <c r="K236" s="109"/>
      <c r="L236" s="79"/>
      <c r="M236" s="110"/>
      <c r="N236" s="75"/>
      <c r="O236" s="111"/>
      <c r="P236" s="111"/>
      <c r="Q236" s="111"/>
      <c r="R236" s="111"/>
      <c r="S236" s="111"/>
      <c r="T236" s="112"/>
      <c r="U236" s="87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113" t="s">
        <v>169</v>
      </c>
      <c r="AS236" s="8"/>
      <c r="AT236" s="113" t="s">
        <v>87</v>
      </c>
      <c r="AU236" s="113" t="s">
        <v>92</v>
      </c>
      <c r="AV236" s="8"/>
      <c r="AW236" s="8"/>
      <c r="AX236" s="8"/>
      <c r="AY236" s="67" t="s">
        <v>85</v>
      </c>
      <c r="AZ236" s="8"/>
      <c r="BA236" s="8"/>
      <c r="BB236" s="8"/>
      <c r="BC236" s="8"/>
      <c r="BD236" s="8"/>
      <c r="BE236" s="114">
        <f>IF(N236="základná",J236,0)</f>
        <v>0</v>
      </c>
      <c r="BF236" s="114">
        <f>IF(N236="znížená",J236,0)</f>
        <v>0</v>
      </c>
      <c r="BG236" s="114">
        <f>IF(N236="zákl. prenesená",J236,0)</f>
        <v>0</v>
      </c>
      <c r="BH236" s="114">
        <f>IF(N236="zníž. prenesená",J236,0)</f>
        <v>0</v>
      </c>
      <c r="BI236" s="114">
        <f>IF(N236="nulová",J236,0)</f>
        <v>0</v>
      </c>
      <c r="BJ236" s="67" t="s">
        <v>92</v>
      </c>
      <c r="BK236" s="115">
        <f>ROUND(I236*H236,3)</f>
        <v>0</v>
      </c>
      <c r="BL236" s="67" t="s">
        <v>169</v>
      </c>
      <c r="BM236" s="113" t="s">
        <v>319</v>
      </c>
      <c r="BN236" s="11"/>
    </row>
    <row r="237" spans="1:66" ht="11.25" customHeight="1" x14ac:dyDescent="0.2">
      <c r="A237" s="12"/>
      <c r="B237" s="16"/>
      <c r="C237" s="71"/>
      <c r="D237" s="116" t="s">
        <v>94</v>
      </c>
      <c r="E237" s="117"/>
      <c r="F237" s="118" t="s">
        <v>320</v>
      </c>
      <c r="G237" s="71"/>
      <c r="H237" s="119">
        <v>12.8</v>
      </c>
      <c r="I237" s="71"/>
      <c r="J237" s="120"/>
      <c r="K237" s="120"/>
      <c r="L237" s="79"/>
      <c r="M237" s="87"/>
      <c r="N237" s="8"/>
      <c r="O237" s="8"/>
      <c r="P237" s="8"/>
      <c r="Q237" s="8"/>
      <c r="R237" s="8"/>
      <c r="S237" s="8"/>
      <c r="T237" s="121"/>
      <c r="U237" s="87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8"/>
      <c r="AS237" s="8"/>
      <c r="AT237" s="122" t="s">
        <v>94</v>
      </c>
      <c r="AU237" s="122" t="s">
        <v>92</v>
      </c>
      <c r="AV237" s="123" t="s">
        <v>92</v>
      </c>
      <c r="AW237" s="123" t="s">
        <v>96</v>
      </c>
      <c r="AX237" s="123" t="s">
        <v>84</v>
      </c>
      <c r="AY237" s="122" t="s">
        <v>85</v>
      </c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11"/>
    </row>
    <row r="238" spans="1:66" ht="36" customHeight="1" x14ac:dyDescent="0.2">
      <c r="A238" s="12"/>
      <c r="B238" s="79"/>
      <c r="C238" s="104" t="s">
        <v>321</v>
      </c>
      <c r="D238" s="104" t="s">
        <v>87</v>
      </c>
      <c r="E238" s="105" t="s">
        <v>322</v>
      </c>
      <c r="F238" s="105" t="s">
        <v>323</v>
      </c>
      <c r="G238" s="106" t="s">
        <v>103</v>
      </c>
      <c r="H238" s="107">
        <v>4.5999999999999996</v>
      </c>
      <c r="I238" s="107"/>
      <c r="J238" s="108"/>
      <c r="K238" s="109"/>
      <c r="L238" s="79"/>
      <c r="M238" s="110"/>
      <c r="N238" s="75"/>
      <c r="O238" s="111"/>
      <c r="P238" s="111"/>
      <c r="Q238" s="111"/>
      <c r="R238" s="111"/>
      <c r="S238" s="111"/>
      <c r="T238" s="112"/>
      <c r="U238" s="87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113" t="s">
        <v>169</v>
      </c>
      <c r="AS238" s="8"/>
      <c r="AT238" s="113" t="s">
        <v>87</v>
      </c>
      <c r="AU238" s="113" t="s">
        <v>92</v>
      </c>
      <c r="AV238" s="8"/>
      <c r="AW238" s="8"/>
      <c r="AX238" s="8"/>
      <c r="AY238" s="67" t="s">
        <v>85</v>
      </c>
      <c r="AZ238" s="8"/>
      <c r="BA238" s="8"/>
      <c r="BB238" s="8"/>
      <c r="BC238" s="8"/>
      <c r="BD238" s="8"/>
      <c r="BE238" s="114">
        <f>IF(N238="základná",J238,0)</f>
        <v>0</v>
      </c>
      <c r="BF238" s="114">
        <f>IF(N238="znížená",J238,0)</f>
        <v>0</v>
      </c>
      <c r="BG238" s="114">
        <f>IF(N238="zákl. prenesená",J238,0)</f>
        <v>0</v>
      </c>
      <c r="BH238" s="114">
        <f>IF(N238="zníž. prenesená",J238,0)</f>
        <v>0</v>
      </c>
      <c r="BI238" s="114">
        <f>IF(N238="nulová",J238,0)</f>
        <v>0</v>
      </c>
      <c r="BJ238" s="67" t="s">
        <v>92</v>
      </c>
      <c r="BK238" s="115">
        <f>ROUND(I238*H238,3)</f>
        <v>0</v>
      </c>
      <c r="BL238" s="67" t="s">
        <v>169</v>
      </c>
      <c r="BM238" s="113" t="s">
        <v>324</v>
      </c>
      <c r="BN238" s="11"/>
    </row>
    <row r="239" spans="1:66" ht="24" customHeight="1" x14ac:dyDescent="0.2">
      <c r="A239" s="12"/>
      <c r="B239" s="79"/>
      <c r="C239" s="104" t="s">
        <v>325</v>
      </c>
      <c r="D239" s="104" t="s">
        <v>87</v>
      </c>
      <c r="E239" s="105" t="s">
        <v>326</v>
      </c>
      <c r="F239" s="105" t="s">
        <v>327</v>
      </c>
      <c r="G239" s="106" t="s">
        <v>90</v>
      </c>
      <c r="H239" s="107">
        <v>25.398</v>
      </c>
      <c r="I239" s="107"/>
      <c r="J239" s="108"/>
      <c r="K239" s="109"/>
      <c r="L239" s="79"/>
      <c r="M239" s="110"/>
      <c r="N239" s="75"/>
      <c r="O239" s="111"/>
      <c r="P239" s="111"/>
      <c r="Q239" s="111"/>
      <c r="R239" s="111"/>
      <c r="S239" s="111"/>
      <c r="T239" s="112"/>
      <c r="U239" s="87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113" t="s">
        <v>169</v>
      </c>
      <c r="AS239" s="8"/>
      <c r="AT239" s="113" t="s">
        <v>87</v>
      </c>
      <c r="AU239" s="113" t="s">
        <v>92</v>
      </c>
      <c r="AV239" s="8"/>
      <c r="AW239" s="8"/>
      <c r="AX239" s="8"/>
      <c r="AY239" s="67" t="s">
        <v>85</v>
      </c>
      <c r="AZ239" s="8"/>
      <c r="BA239" s="8"/>
      <c r="BB239" s="8"/>
      <c r="BC239" s="8"/>
      <c r="BD239" s="8"/>
      <c r="BE239" s="114">
        <f>IF(N239="základná",J239,0)</f>
        <v>0</v>
      </c>
      <c r="BF239" s="114">
        <f>IF(N239="znížená",J239,0)</f>
        <v>0</v>
      </c>
      <c r="BG239" s="114">
        <f>IF(N239="zákl. prenesená",J239,0)</f>
        <v>0</v>
      </c>
      <c r="BH239" s="114">
        <f>IF(N239="zníž. prenesená",J239,0)</f>
        <v>0</v>
      </c>
      <c r="BI239" s="114">
        <f>IF(N239="nulová",J239,0)</f>
        <v>0</v>
      </c>
      <c r="BJ239" s="67" t="s">
        <v>92</v>
      </c>
      <c r="BK239" s="115">
        <f>ROUND(I239*H239,3)</f>
        <v>0</v>
      </c>
      <c r="BL239" s="67" t="s">
        <v>169</v>
      </c>
      <c r="BM239" s="113" t="s">
        <v>328</v>
      </c>
      <c r="BN239" s="11"/>
    </row>
    <row r="240" spans="1:66" ht="16.5" customHeight="1" x14ac:dyDescent="0.2">
      <c r="A240" s="12"/>
      <c r="B240" s="79"/>
      <c r="C240" s="143" t="s">
        <v>329</v>
      </c>
      <c r="D240" s="143" t="s">
        <v>241</v>
      </c>
      <c r="E240" s="144" t="s">
        <v>330</v>
      </c>
      <c r="F240" s="144" t="s">
        <v>331</v>
      </c>
      <c r="G240" s="145" t="s">
        <v>90</v>
      </c>
      <c r="H240" s="146">
        <v>29.207999999999998</v>
      </c>
      <c r="I240" s="146"/>
      <c r="J240" s="147"/>
      <c r="K240" s="148"/>
      <c r="L240" s="149"/>
      <c r="M240" s="150"/>
      <c r="N240" s="151"/>
      <c r="O240" s="111"/>
      <c r="P240" s="111"/>
      <c r="Q240" s="111"/>
      <c r="R240" s="111"/>
      <c r="S240" s="111"/>
      <c r="T240" s="112"/>
      <c r="U240" s="87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113" t="s">
        <v>250</v>
      </c>
      <c r="AS240" s="8"/>
      <c r="AT240" s="113" t="s">
        <v>241</v>
      </c>
      <c r="AU240" s="113" t="s">
        <v>92</v>
      </c>
      <c r="AV240" s="8"/>
      <c r="AW240" s="8"/>
      <c r="AX240" s="8"/>
      <c r="AY240" s="67" t="s">
        <v>85</v>
      </c>
      <c r="AZ240" s="8"/>
      <c r="BA240" s="8"/>
      <c r="BB240" s="8"/>
      <c r="BC240" s="8"/>
      <c r="BD240" s="8"/>
      <c r="BE240" s="114">
        <f>IF(N240="základná",J240,0)</f>
        <v>0</v>
      </c>
      <c r="BF240" s="114">
        <f>IF(N240="znížená",J240,0)</f>
        <v>0</v>
      </c>
      <c r="BG240" s="114">
        <f>IF(N240="zákl. prenesená",J240,0)</f>
        <v>0</v>
      </c>
      <c r="BH240" s="114">
        <f>IF(N240="zníž. prenesená",J240,0)</f>
        <v>0</v>
      </c>
      <c r="BI240" s="114">
        <f>IF(N240="nulová",J240,0)</f>
        <v>0</v>
      </c>
      <c r="BJ240" s="67" t="s">
        <v>92</v>
      </c>
      <c r="BK240" s="115">
        <f>ROUND(I240*H240,3)</f>
        <v>0</v>
      </c>
      <c r="BL240" s="67" t="s">
        <v>169</v>
      </c>
      <c r="BM240" s="113" t="s">
        <v>332</v>
      </c>
      <c r="BN240" s="11"/>
    </row>
    <row r="241" spans="1:66" ht="24" customHeight="1" x14ac:dyDescent="0.2">
      <c r="A241" s="12"/>
      <c r="B241" s="79"/>
      <c r="C241" s="104" t="s">
        <v>333</v>
      </c>
      <c r="D241" s="104" t="s">
        <v>87</v>
      </c>
      <c r="E241" s="105" t="s">
        <v>334</v>
      </c>
      <c r="F241" s="105" t="s">
        <v>335</v>
      </c>
      <c r="G241" s="106" t="s">
        <v>336</v>
      </c>
      <c r="H241" s="107">
        <v>4.8109999999999999</v>
      </c>
      <c r="I241" s="107"/>
      <c r="J241" s="108"/>
      <c r="K241" s="109"/>
      <c r="L241" s="79"/>
      <c r="M241" s="110"/>
      <c r="N241" s="75"/>
      <c r="O241" s="111"/>
      <c r="P241" s="111"/>
      <c r="Q241" s="111"/>
      <c r="R241" s="111"/>
      <c r="S241" s="111"/>
      <c r="T241" s="112"/>
      <c r="U241" s="87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113" t="s">
        <v>169</v>
      </c>
      <c r="AS241" s="8"/>
      <c r="AT241" s="113" t="s">
        <v>87</v>
      </c>
      <c r="AU241" s="113" t="s">
        <v>92</v>
      </c>
      <c r="AV241" s="8"/>
      <c r="AW241" s="8"/>
      <c r="AX241" s="8"/>
      <c r="AY241" s="67" t="s">
        <v>85</v>
      </c>
      <c r="AZ241" s="8"/>
      <c r="BA241" s="8"/>
      <c r="BB241" s="8"/>
      <c r="BC241" s="8"/>
      <c r="BD241" s="8"/>
      <c r="BE241" s="114">
        <f>IF(N241="základná",J241,0)</f>
        <v>0</v>
      </c>
      <c r="BF241" s="114">
        <f>IF(N241="znížená",J241,0)</f>
        <v>0</v>
      </c>
      <c r="BG241" s="114">
        <f>IF(N241="zákl. prenesená",J241,0)</f>
        <v>0</v>
      </c>
      <c r="BH241" s="114">
        <f>IF(N241="zníž. prenesená",J241,0)</f>
        <v>0</v>
      </c>
      <c r="BI241" s="114">
        <f>IF(N241="nulová",J241,0)</f>
        <v>0</v>
      </c>
      <c r="BJ241" s="67" t="s">
        <v>92</v>
      </c>
      <c r="BK241" s="115">
        <f>ROUND(I241*H241,3)</f>
        <v>0</v>
      </c>
      <c r="BL241" s="67" t="s">
        <v>169</v>
      </c>
      <c r="BM241" s="113" t="s">
        <v>337</v>
      </c>
      <c r="BN241" s="11"/>
    </row>
    <row r="242" spans="1:66" ht="22.9" customHeight="1" x14ac:dyDescent="0.2">
      <c r="A242" s="12"/>
      <c r="B242" s="16"/>
      <c r="C242" s="71"/>
      <c r="D242" s="138" t="s">
        <v>81</v>
      </c>
      <c r="E242" s="70" t="s">
        <v>338</v>
      </c>
      <c r="F242" s="70" t="s">
        <v>339</v>
      </c>
      <c r="G242" s="71"/>
      <c r="H242" s="71"/>
      <c r="I242" s="71"/>
      <c r="J242" s="139"/>
      <c r="K242" s="120"/>
      <c r="L242" s="79"/>
      <c r="M242" s="87"/>
      <c r="N242" s="8"/>
      <c r="O242" s="8"/>
      <c r="P242" s="97"/>
      <c r="Q242" s="8"/>
      <c r="R242" s="97"/>
      <c r="S242" s="8"/>
      <c r="T242" s="98"/>
      <c r="U242" s="87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4" t="s">
        <v>92</v>
      </c>
      <c r="AS242" s="8"/>
      <c r="AT242" s="99" t="s">
        <v>81</v>
      </c>
      <c r="AU242" s="99" t="s">
        <v>84</v>
      </c>
      <c r="AV242" s="8"/>
      <c r="AW242" s="8"/>
      <c r="AX242" s="8"/>
      <c r="AY242" s="94" t="s">
        <v>85</v>
      </c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100">
        <f>SUM(BK243:BK248)</f>
        <v>0</v>
      </c>
      <c r="BL242" s="8"/>
      <c r="BM242" s="8"/>
      <c r="BN242" s="11"/>
    </row>
    <row r="243" spans="1:66" ht="24" customHeight="1" x14ac:dyDescent="0.2">
      <c r="A243" s="12"/>
      <c r="B243" s="79"/>
      <c r="C243" s="104" t="s">
        <v>340</v>
      </c>
      <c r="D243" s="104" t="s">
        <v>87</v>
      </c>
      <c r="E243" s="105" t="s">
        <v>341</v>
      </c>
      <c r="F243" s="105" t="s">
        <v>342</v>
      </c>
      <c r="G243" s="106" t="s">
        <v>103</v>
      </c>
      <c r="H243" s="107">
        <v>4.5999999999999996</v>
      </c>
      <c r="I243" s="107"/>
      <c r="J243" s="108"/>
      <c r="K243" s="109"/>
      <c r="L243" s="79"/>
      <c r="M243" s="110"/>
      <c r="N243" s="75"/>
      <c r="O243" s="111"/>
      <c r="P243" s="111"/>
      <c r="Q243" s="111"/>
      <c r="R243" s="111"/>
      <c r="S243" s="111"/>
      <c r="T243" s="112"/>
      <c r="U243" s="87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113" t="s">
        <v>169</v>
      </c>
      <c r="AS243" s="8"/>
      <c r="AT243" s="113" t="s">
        <v>87</v>
      </c>
      <c r="AU243" s="113" t="s">
        <v>92</v>
      </c>
      <c r="AV243" s="8"/>
      <c r="AW243" s="8"/>
      <c r="AX243" s="8"/>
      <c r="AY243" s="67" t="s">
        <v>85</v>
      </c>
      <c r="AZ243" s="8"/>
      <c r="BA243" s="8"/>
      <c r="BB243" s="8"/>
      <c r="BC243" s="8"/>
      <c r="BD243" s="8"/>
      <c r="BE243" s="114">
        <f>IF(N243="základná",J243,0)</f>
        <v>0</v>
      </c>
      <c r="BF243" s="114">
        <f>IF(N243="znížená",J243,0)</f>
        <v>0</v>
      </c>
      <c r="BG243" s="114">
        <f>IF(N243="zákl. prenesená",J243,0)</f>
        <v>0</v>
      </c>
      <c r="BH243" s="114">
        <f>IF(N243="zníž. prenesená",J243,0)</f>
        <v>0</v>
      </c>
      <c r="BI243" s="114">
        <f>IF(N243="nulová",J243,0)</f>
        <v>0</v>
      </c>
      <c r="BJ243" s="67" t="s">
        <v>92</v>
      </c>
      <c r="BK243" s="115">
        <f>ROUND(I243*H243,3)</f>
        <v>0</v>
      </c>
      <c r="BL243" s="67" t="s">
        <v>169</v>
      </c>
      <c r="BM243" s="113" t="s">
        <v>343</v>
      </c>
      <c r="BN243" s="11"/>
    </row>
    <row r="244" spans="1:66" ht="24" customHeight="1" x14ac:dyDescent="0.2">
      <c r="A244" s="12"/>
      <c r="B244" s="79"/>
      <c r="C244" s="104" t="s">
        <v>344</v>
      </c>
      <c r="D244" s="104" t="s">
        <v>87</v>
      </c>
      <c r="E244" s="105" t="s">
        <v>345</v>
      </c>
      <c r="F244" s="105" t="s">
        <v>346</v>
      </c>
      <c r="G244" s="106" t="s">
        <v>253</v>
      </c>
      <c r="H244" s="107">
        <v>1</v>
      </c>
      <c r="I244" s="107"/>
      <c r="J244" s="108"/>
      <c r="K244" s="109"/>
      <c r="L244" s="79"/>
      <c r="M244" s="110"/>
      <c r="N244" s="75"/>
      <c r="O244" s="111"/>
      <c r="P244" s="111"/>
      <c r="Q244" s="111"/>
      <c r="R244" s="111"/>
      <c r="S244" s="111"/>
      <c r="T244" s="112"/>
      <c r="U244" s="87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113" t="s">
        <v>169</v>
      </c>
      <c r="AS244" s="8"/>
      <c r="AT244" s="113" t="s">
        <v>87</v>
      </c>
      <c r="AU244" s="113" t="s">
        <v>92</v>
      </c>
      <c r="AV244" s="8"/>
      <c r="AW244" s="8"/>
      <c r="AX244" s="8"/>
      <c r="AY244" s="67" t="s">
        <v>85</v>
      </c>
      <c r="AZ244" s="8"/>
      <c r="BA244" s="8"/>
      <c r="BB244" s="8"/>
      <c r="BC244" s="8"/>
      <c r="BD244" s="8"/>
      <c r="BE244" s="114">
        <f>IF(N244="základná",J244,0)</f>
        <v>0</v>
      </c>
      <c r="BF244" s="114">
        <f>IF(N244="znížená",J244,0)</f>
        <v>0</v>
      </c>
      <c r="BG244" s="114">
        <f>IF(N244="zákl. prenesená",J244,0)</f>
        <v>0</v>
      </c>
      <c r="BH244" s="114">
        <f>IF(N244="zníž. prenesená",J244,0)</f>
        <v>0</v>
      </c>
      <c r="BI244" s="114">
        <f>IF(N244="nulová",J244,0)</f>
        <v>0</v>
      </c>
      <c r="BJ244" s="67" t="s">
        <v>92</v>
      </c>
      <c r="BK244" s="115">
        <f>ROUND(I244*H244,3)</f>
        <v>0</v>
      </c>
      <c r="BL244" s="67" t="s">
        <v>169</v>
      </c>
      <c r="BM244" s="113" t="s">
        <v>347</v>
      </c>
      <c r="BN244" s="11"/>
    </row>
    <row r="245" spans="1:66" ht="24" customHeight="1" x14ac:dyDescent="0.2">
      <c r="A245" s="12"/>
      <c r="B245" s="79"/>
      <c r="C245" s="104" t="s">
        <v>348</v>
      </c>
      <c r="D245" s="104" t="s">
        <v>87</v>
      </c>
      <c r="E245" s="105" t="s">
        <v>349</v>
      </c>
      <c r="F245" s="105" t="s">
        <v>350</v>
      </c>
      <c r="G245" s="106" t="s">
        <v>103</v>
      </c>
      <c r="H245" s="107">
        <v>12.8</v>
      </c>
      <c r="I245" s="107"/>
      <c r="J245" s="108"/>
      <c r="K245" s="109"/>
      <c r="L245" s="79"/>
      <c r="M245" s="110"/>
      <c r="N245" s="75"/>
      <c r="O245" s="111"/>
      <c r="P245" s="111"/>
      <c r="Q245" s="111"/>
      <c r="R245" s="111"/>
      <c r="S245" s="111"/>
      <c r="T245" s="112"/>
      <c r="U245" s="87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113" t="s">
        <v>169</v>
      </c>
      <c r="AS245" s="8"/>
      <c r="AT245" s="113" t="s">
        <v>87</v>
      </c>
      <c r="AU245" s="113" t="s">
        <v>92</v>
      </c>
      <c r="AV245" s="8"/>
      <c r="AW245" s="8"/>
      <c r="AX245" s="8"/>
      <c r="AY245" s="67" t="s">
        <v>85</v>
      </c>
      <c r="AZ245" s="8"/>
      <c r="BA245" s="8"/>
      <c r="BB245" s="8"/>
      <c r="BC245" s="8"/>
      <c r="BD245" s="8"/>
      <c r="BE245" s="114">
        <f>IF(N245="základná",J245,0)</f>
        <v>0</v>
      </c>
      <c r="BF245" s="114">
        <f>IF(N245="znížená",J245,0)</f>
        <v>0</v>
      </c>
      <c r="BG245" s="114">
        <f>IF(N245="zákl. prenesená",J245,0)</f>
        <v>0</v>
      </c>
      <c r="BH245" s="114">
        <f>IF(N245="zníž. prenesená",J245,0)</f>
        <v>0</v>
      </c>
      <c r="BI245" s="114">
        <f>IF(N245="nulová",J245,0)</f>
        <v>0</v>
      </c>
      <c r="BJ245" s="67" t="s">
        <v>92</v>
      </c>
      <c r="BK245" s="115">
        <f>ROUND(I245*H245,3)</f>
        <v>0</v>
      </c>
      <c r="BL245" s="67" t="s">
        <v>169</v>
      </c>
      <c r="BM245" s="113" t="s">
        <v>351</v>
      </c>
      <c r="BN245" s="11"/>
    </row>
    <row r="246" spans="1:66" ht="11.25" customHeight="1" x14ac:dyDescent="0.2">
      <c r="A246" s="12"/>
      <c r="B246" s="16"/>
      <c r="C246" s="71"/>
      <c r="D246" s="116" t="s">
        <v>94</v>
      </c>
      <c r="E246" s="117"/>
      <c r="F246" s="118" t="s">
        <v>352</v>
      </c>
      <c r="G246" s="71"/>
      <c r="H246" s="119">
        <v>12.8</v>
      </c>
      <c r="I246" s="71"/>
      <c r="J246" s="120"/>
      <c r="K246" s="120"/>
      <c r="L246" s="79"/>
      <c r="M246" s="87"/>
      <c r="N246" s="8"/>
      <c r="O246" s="8"/>
      <c r="P246" s="8"/>
      <c r="Q246" s="8"/>
      <c r="R246" s="8"/>
      <c r="S246" s="8"/>
      <c r="T246" s="121"/>
      <c r="U246" s="87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8"/>
      <c r="AS246" s="8"/>
      <c r="AT246" s="122" t="s">
        <v>94</v>
      </c>
      <c r="AU246" s="122" t="s">
        <v>92</v>
      </c>
      <c r="AV246" s="123" t="s">
        <v>92</v>
      </c>
      <c r="AW246" s="123" t="s">
        <v>96</v>
      </c>
      <c r="AX246" s="123" t="s">
        <v>84</v>
      </c>
      <c r="AY246" s="122" t="s">
        <v>85</v>
      </c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11"/>
    </row>
    <row r="247" spans="1:66" ht="16.5" customHeight="1" x14ac:dyDescent="0.2">
      <c r="A247" s="12"/>
      <c r="B247" s="79"/>
      <c r="C247" s="104" t="s">
        <v>353</v>
      </c>
      <c r="D247" s="104" t="s">
        <v>87</v>
      </c>
      <c r="E247" s="105" t="s">
        <v>354</v>
      </c>
      <c r="F247" s="105" t="s">
        <v>355</v>
      </c>
      <c r="G247" s="106" t="s">
        <v>103</v>
      </c>
      <c r="H247" s="107">
        <v>2.7</v>
      </c>
      <c r="I247" s="107"/>
      <c r="J247" s="108"/>
      <c r="K247" s="109"/>
      <c r="L247" s="79"/>
      <c r="M247" s="110"/>
      <c r="N247" s="75"/>
      <c r="O247" s="111"/>
      <c r="P247" s="111"/>
      <c r="Q247" s="111"/>
      <c r="R247" s="111"/>
      <c r="S247" s="111"/>
      <c r="T247" s="112"/>
      <c r="U247" s="87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113" t="s">
        <v>169</v>
      </c>
      <c r="AS247" s="8"/>
      <c r="AT247" s="113" t="s">
        <v>87</v>
      </c>
      <c r="AU247" s="113" t="s">
        <v>92</v>
      </c>
      <c r="AV247" s="8"/>
      <c r="AW247" s="8"/>
      <c r="AX247" s="8"/>
      <c r="AY247" s="67" t="s">
        <v>85</v>
      </c>
      <c r="AZ247" s="8"/>
      <c r="BA247" s="8"/>
      <c r="BB247" s="8"/>
      <c r="BC247" s="8"/>
      <c r="BD247" s="8"/>
      <c r="BE247" s="114">
        <f>IF(N247="základná",J247,0)</f>
        <v>0</v>
      </c>
      <c r="BF247" s="114">
        <f>IF(N247="znížená",J247,0)</f>
        <v>0</v>
      </c>
      <c r="BG247" s="114">
        <f>IF(N247="zákl. prenesená",J247,0)</f>
        <v>0</v>
      </c>
      <c r="BH247" s="114">
        <f>IF(N247="zníž. prenesená",J247,0)</f>
        <v>0</v>
      </c>
      <c r="BI247" s="114">
        <f>IF(N247="nulová",J247,0)</f>
        <v>0</v>
      </c>
      <c r="BJ247" s="67" t="s">
        <v>92</v>
      </c>
      <c r="BK247" s="115">
        <f>ROUND(I247*H247,3)</f>
        <v>0</v>
      </c>
      <c r="BL247" s="67" t="s">
        <v>169</v>
      </c>
      <c r="BM247" s="113" t="s">
        <v>356</v>
      </c>
      <c r="BN247" s="11"/>
    </row>
    <row r="248" spans="1:66" ht="24" customHeight="1" x14ac:dyDescent="0.2">
      <c r="A248" s="12"/>
      <c r="B248" s="79"/>
      <c r="C248" s="104" t="s">
        <v>357</v>
      </c>
      <c r="D248" s="104" t="s">
        <v>87</v>
      </c>
      <c r="E248" s="105" t="s">
        <v>358</v>
      </c>
      <c r="F248" s="105" t="s">
        <v>359</v>
      </c>
      <c r="G248" s="106" t="s">
        <v>336</v>
      </c>
      <c r="H248" s="107">
        <v>3.6509999999999998</v>
      </c>
      <c r="I248" s="107"/>
      <c r="J248" s="108"/>
      <c r="K248" s="109"/>
      <c r="L248" s="79"/>
      <c r="M248" s="110"/>
      <c r="N248" s="75"/>
      <c r="O248" s="111"/>
      <c r="P248" s="111"/>
      <c r="Q248" s="111"/>
      <c r="R248" s="111"/>
      <c r="S248" s="111"/>
      <c r="T248" s="112"/>
      <c r="U248" s="87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113" t="s">
        <v>169</v>
      </c>
      <c r="AS248" s="8"/>
      <c r="AT248" s="113" t="s">
        <v>87</v>
      </c>
      <c r="AU248" s="113" t="s">
        <v>92</v>
      </c>
      <c r="AV248" s="8"/>
      <c r="AW248" s="8"/>
      <c r="AX248" s="8"/>
      <c r="AY248" s="67" t="s">
        <v>85</v>
      </c>
      <c r="AZ248" s="8"/>
      <c r="BA248" s="8"/>
      <c r="BB248" s="8"/>
      <c r="BC248" s="8"/>
      <c r="BD248" s="8"/>
      <c r="BE248" s="114">
        <f>IF(N248="základná",J248,0)</f>
        <v>0</v>
      </c>
      <c r="BF248" s="114">
        <f>IF(N248="znížená",J248,0)</f>
        <v>0</v>
      </c>
      <c r="BG248" s="114">
        <f>IF(N248="zákl. prenesená",J248,0)</f>
        <v>0</v>
      </c>
      <c r="BH248" s="114">
        <f>IF(N248="zníž. prenesená",J248,0)</f>
        <v>0</v>
      </c>
      <c r="BI248" s="114">
        <f>IF(N248="nulová",J248,0)</f>
        <v>0</v>
      </c>
      <c r="BJ248" s="67" t="s">
        <v>92</v>
      </c>
      <c r="BK248" s="115">
        <f>ROUND(I248*H248,3)</f>
        <v>0</v>
      </c>
      <c r="BL248" s="67" t="s">
        <v>169</v>
      </c>
      <c r="BM248" s="113" t="s">
        <v>360</v>
      </c>
      <c r="BN248" s="11"/>
    </row>
    <row r="249" spans="1:66" ht="22.9" customHeight="1" x14ac:dyDescent="0.2">
      <c r="A249" s="12"/>
      <c r="B249" s="16"/>
      <c r="C249" s="71"/>
      <c r="D249" s="138" t="s">
        <v>81</v>
      </c>
      <c r="E249" s="70" t="s">
        <v>361</v>
      </c>
      <c r="F249" s="70" t="s">
        <v>362</v>
      </c>
      <c r="G249" s="71"/>
      <c r="H249" s="71"/>
      <c r="I249" s="71"/>
      <c r="J249" s="139"/>
      <c r="K249" s="120"/>
      <c r="L249" s="79"/>
      <c r="M249" s="87"/>
      <c r="N249" s="8"/>
      <c r="O249" s="8"/>
      <c r="P249" s="97"/>
      <c r="Q249" s="8"/>
      <c r="R249" s="97"/>
      <c r="S249" s="8"/>
      <c r="T249" s="98"/>
      <c r="U249" s="87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4" t="s">
        <v>92</v>
      </c>
      <c r="AS249" s="8"/>
      <c r="AT249" s="99" t="s">
        <v>81</v>
      </c>
      <c r="AU249" s="99" t="s">
        <v>84</v>
      </c>
      <c r="AV249" s="8"/>
      <c r="AW249" s="8"/>
      <c r="AX249" s="8"/>
      <c r="AY249" s="94" t="s">
        <v>85</v>
      </c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100">
        <f>SUM(BK250:BK266)</f>
        <v>0</v>
      </c>
      <c r="BL249" s="8"/>
      <c r="BM249" s="8"/>
      <c r="BN249" s="11"/>
    </row>
    <row r="250" spans="1:66" ht="24" customHeight="1" x14ac:dyDescent="0.2">
      <c r="A250" s="12"/>
      <c r="B250" s="79"/>
      <c r="C250" s="104" t="s">
        <v>363</v>
      </c>
      <c r="D250" s="104" t="s">
        <v>87</v>
      </c>
      <c r="E250" s="105" t="s">
        <v>364</v>
      </c>
      <c r="F250" s="105" t="s">
        <v>365</v>
      </c>
      <c r="G250" s="106" t="s">
        <v>253</v>
      </c>
      <c r="H250" s="107">
        <v>3</v>
      </c>
      <c r="I250" s="107"/>
      <c r="J250" s="108"/>
      <c r="K250" s="109"/>
      <c r="L250" s="79"/>
      <c r="M250" s="110"/>
      <c r="N250" s="75"/>
      <c r="O250" s="111"/>
      <c r="P250" s="111"/>
      <c r="Q250" s="111"/>
      <c r="R250" s="111"/>
      <c r="S250" s="111"/>
      <c r="T250" s="112"/>
      <c r="U250" s="87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113" t="s">
        <v>169</v>
      </c>
      <c r="AS250" s="8"/>
      <c r="AT250" s="113" t="s">
        <v>87</v>
      </c>
      <c r="AU250" s="113" t="s">
        <v>92</v>
      </c>
      <c r="AV250" s="8"/>
      <c r="AW250" s="8"/>
      <c r="AX250" s="8"/>
      <c r="AY250" s="67" t="s">
        <v>85</v>
      </c>
      <c r="AZ250" s="8"/>
      <c r="BA250" s="8"/>
      <c r="BB250" s="8"/>
      <c r="BC250" s="8"/>
      <c r="BD250" s="8"/>
      <c r="BE250" s="114">
        <f>IF(N250="základná",J250,0)</f>
        <v>0</v>
      </c>
      <c r="BF250" s="114">
        <f>IF(N250="znížená",J250,0)</f>
        <v>0</v>
      </c>
      <c r="BG250" s="114">
        <f>IF(N250="zákl. prenesená",J250,0)</f>
        <v>0</v>
      </c>
      <c r="BH250" s="114">
        <f>IF(N250="zníž. prenesená",J250,0)</f>
        <v>0</v>
      </c>
      <c r="BI250" s="114">
        <f>IF(N250="nulová",J250,0)</f>
        <v>0</v>
      </c>
      <c r="BJ250" s="67" t="s">
        <v>92</v>
      </c>
      <c r="BK250" s="115">
        <f>ROUND(I250*H250,3)</f>
        <v>0</v>
      </c>
      <c r="BL250" s="67" t="s">
        <v>169</v>
      </c>
      <c r="BM250" s="113" t="s">
        <v>366</v>
      </c>
      <c r="BN250" s="11"/>
    </row>
    <row r="251" spans="1:66" ht="16.5" customHeight="1" x14ac:dyDescent="0.2">
      <c r="A251" s="12"/>
      <c r="B251" s="79"/>
      <c r="C251" s="143" t="s">
        <v>367</v>
      </c>
      <c r="D251" s="143" t="s">
        <v>241</v>
      </c>
      <c r="E251" s="144" t="s">
        <v>368</v>
      </c>
      <c r="F251" s="144" t="s">
        <v>369</v>
      </c>
      <c r="G251" s="145" t="s">
        <v>253</v>
      </c>
      <c r="H251" s="146">
        <v>3</v>
      </c>
      <c r="I251" s="146"/>
      <c r="J251" s="147"/>
      <c r="K251" s="148"/>
      <c r="L251" s="149"/>
      <c r="M251" s="150"/>
      <c r="N251" s="151"/>
      <c r="O251" s="111"/>
      <c r="P251" s="111"/>
      <c r="Q251" s="111"/>
      <c r="R251" s="111"/>
      <c r="S251" s="111"/>
      <c r="T251" s="112"/>
      <c r="U251" s="87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113" t="s">
        <v>250</v>
      </c>
      <c r="AS251" s="8"/>
      <c r="AT251" s="113" t="s">
        <v>241</v>
      </c>
      <c r="AU251" s="113" t="s">
        <v>92</v>
      </c>
      <c r="AV251" s="8"/>
      <c r="AW251" s="8"/>
      <c r="AX251" s="8"/>
      <c r="AY251" s="67" t="s">
        <v>85</v>
      </c>
      <c r="AZ251" s="8"/>
      <c r="BA251" s="8"/>
      <c r="BB251" s="8"/>
      <c r="BC251" s="8"/>
      <c r="BD251" s="8"/>
      <c r="BE251" s="114">
        <f>IF(N251="základná",J251,0)</f>
        <v>0</v>
      </c>
      <c r="BF251" s="114">
        <f>IF(N251="znížená",J251,0)</f>
        <v>0</v>
      </c>
      <c r="BG251" s="114">
        <f>IF(N251="zákl. prenesená",J251,0)</f>
        <v>0</v>
      </c>
      <c r="BH251" s="114">
        <f>IF(N251="zníž. prenesená",J251,0)</f>
        <v>0</v>
      </c>
      <c r="BI251" s="114">
        <f>IF(N251="nulová",J251,0)</f>
        <v>0</v>
      </c>
      <c r="BJ251" s="67" t="s">
        <v>92</v>
      </c>
      <c r="BK251" s="115">
        <f>ROUND(I251*H251,3)</f>
        <v>0</v>
      </c>
      <c r="BL251" s="67" t="s">
        <v>169</v>
      </c>
      <c r="BM251" s="113" t="s">
        <v>370</v>
      </c>
      <c r="BN251" s="11"/>
    </row>
    <row r="252" spans="1:66" ht="24" customHeight="1" x14ac:dyDescent="0.2">
      <c r="A252" s="12"/>
      <c r="B252" s="79"/>
      <c r="C252" s="104" t="s">
        <v>371</v>
      </c>
      <c r="D252" s="104" t="s">
        <v>87</v>
      </c>
      <c r="E252" s="105" t="s">
        <v>372</v>
      </c>
      <c r="F252" s="105" t="s">
        <v>373</v>
      </c>
      <c r="G252" s="106" t="s">
        <v>90</v>
      </c>
      <c r="H252" s="107">
        <v>18.983000000000001</v>
      </c>
      <c r="I252" s="107"/>
      <c r="J252" s="108"/>
      <c r="K252" s="109"/>
      <c r="L252" s="79"/>
      <c r="M252" s="110"/>
      <c r="N252" s="75"/>
      <c r="O252" s="111"/>
      <c r="P252" s="111"/>
      <c r="Q252" s="111"/>
      <c r="R252" s="111"/>
      <c r="S252" s="111"/>
      <c r="T252" s="112"/>
      <c r="U252" s="87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113" t="s">
        <v>169</v>
      </c>
      <c r="AS252" s="8"/>
      <c r="AT252" s="113" t="s">
        <v>87</v>
      </c>
      <c r="AU252" s="113" t="s">
        <v>92</v>
      </c>
      <c r="AV252" s="8"/>
      <c r="AW252" s="8"/>
      <c r="AX252" s="8"/>
      <c r="AY252" s="67" t="s">
        <v>85</v>
      </c>
      <c r="AZ252" s="8"/>
      <c r="BA252" s="8"/>
      <c r="BB252" s="8"/>
      <c r="BC252" s="8"/>
      <c r="BD252" s="8"/>
      <c r="BE252" s="114">
        <f>IF(N252="základná",J252,0)</f>
        <v>0</v>
      </c>
      <c r="BF252" s="114">
        <f>IF(N252="znížená",J252,0)</f>
        <v>0</v>
      </c>
      <c r="BG252" s="114">
        <f>IF(N252="zákl. prenesená",J252,0)</f>
        <v>0</v>
      </c>
      <c r="BH252" s="114">
        <f>IF(N252="zníž. prenesená",J252,0)</f>
        <v>0</v>
      </c>
      <c r="BI252" s="114">
        <f>IF(N252="nulová",J252,0)</f>
        <v>0</v>
      </c>
      <c r="BJ252" s="67" t="s">
        <v>92</v>
      </c>
      <c r="BK252" s="115">
        <f>ROUND(I252*H252,3)</f>
        <v>0</v>
      </c>
      <c r="BL252" s="67" t="s">
        <v>169</v>
      </c>
      <c r="BM252" s="113" t="s">
        <v>374</v>
      </c>
      <c r="BN252" s="11"/>
    </row>
    <row r="253" spans="1:66" ht="11.25" customHeight="1" x14ac:dyDescent="0.2">
      <c r="A253" s="12"/>
      <c r="B253" s="16"/>
      <c r="C253" s="71"/>
      <c r="D253" s="116" t="s">
        <v>94</v>
      </c>
      <c r="E253" s="117"/>
      <c r="F253" s="118" t="s">
        <v>217</v>
      </c>
      <c r="G253" s="71"/>
      <c r="H253" s="119">
        <v>18.983000000000001</v>
      </c>
      <c r="I253" s="71"/>
      <c r="J253" s="120"/>
      <c r="K253" s="120"/>
      <c r="L253" s="79"/>
      <c r="M253" s="87"/>
      <c r="N253" s="8"/>
      <c r="O253" s="8"/>
      <c r="P253" s="8"/>
      <c r="Q253" s="8"/>
      <c r="R253" s="8"/>
      <c r="S253" s="8"/>
      <c r="T253" s="121"/>
      <c r="U253" s="87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8"/>
      <c r="AS253" s="8"/>
      <c r="AT253" s="122" t="s">
        <v>94</v>
      </c>
      <c r="AU253" s="122" t="s">
        <v>92</v>
      </c>
      <c r="AV253" s="123" t="s">
        <v>92</v>
      </c>
      <c r="AW253" s="123" t="s">
        <v>96</v>
      </c>
      <c r="AX253" s="123" t="s">
        <v>84</v>
      </c>
      <c r="AY253" s="122" t="s">
        <v>85</v>
      </c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11"/>
    </row>
    <row r="254" spans="1:66" ht="16.5" customHeight="1" x14ac:dyDescent="0.2">
      <c r="A254" s="12"/>
      <c r="B254" s="79"/>
      <c r="C254" s="143" t="s">
        <v>375</v>
      </c>
      <c r="D254" s="143" t="s">
        <v>241</v>
      </c>
      <c r="E254" s="144" t="s">
        <v>376</v>
      </c>
      <c r="F254" s="144" t="s">
        <v>377</v>
      </c>
      <c r="G254" s="145" t="s">
        <v>90</v>
      </c>
      <c r="H254" s="146">
        <v>20.881</v>
      </c>
      <c r="I254" s="146"/>
      <c r="J254" s="147"/>
      <c r="K254" s="148"/>
      <c r="L254" s="149"/>
      <c r="M254" s="150"/>
      <c r="N254" s="151"/>
      <c r="O254" s="111"/>
      <c r="P254" s="111"/>
      <c r="Q254" s="111"/>
      <c r="R254" s="111"/>
      <c r="S254" s="111"/>
      <c r="T254" s="112"/>
      <c r="U254" s="87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113" t="s">
        <v>250</v>
      </c>
      <c r="AS254" s="8"/>
      <c r="AT254" s="113" t="s">
        <v>241</v>
      </c>
      <c r="AU254" s="113" t="s">
        <v>92</v>
      </c>
      <c r="AV254" s="8"/>
      <c r="AW254" s="8"/>
      <c r="AX254" s="8"/>
      <c r="AY254" s="67" t="s">
        <v>85</v>
      </c>
      <c r="AZ254" s="8"/>
      <c r="BA254" s="8"/>
      <c r="BB254" s="8"/>
      <c r="BC254" s="8"/>
      <c r="BD254" s="8"/>
      <c r="BE254" s="114">
        <f>IF(N254="základná",J254,0)</f>
        <v>0</v>
      </c>
      <c r="BF254" s="114">
        <f>IF(N254="znížená",J254,0)</f>
        <v>0</v>
      </c>
      <c r="BG254" s="114">
        <f>IF(N254="zákl. prenesená",J254,0)</f>
        <v>0</v>
      </c>
      <c r="BH254" s="114">
        <f>IF(N254="zníž. prenesená",J254,0)</f>
        <v>0</v>
      </c>
      <c r="BI254" s="114">
        <f>IF(N254="nulová",J254,0)</f>
        <v>0</v>
      </c>
      <c r="BJ254" s="67" t="s">
        <v>92</v>
      </c>
      <c r="BK254" s="115">
        <f>ROUND(I254*H254,3)</f>
        <v>0</v>
      </c>
      <c r="BL254" s="67" t="s">
        <v>169</v>
      </c>
      <c r="BM254" s="113" t="s">
        <v>378</v>
      </c>
      <c r="BN254" s="11"/>
    </row>
    <row r="255" spans="1:66" ht="24" customHeight="1" x14ac:dyDescent="0.2">
      <c r="A255" s="12"/>
      <c r="B255" s="79"/>
      <c r="C255" s="104" t="s">
        <v>379</v>
      </c>
      <c r="D255" s="104" t="s">
        <v>87</v>
      </c>
      <c r="E255" s="105" t="s">
        <v>380</v>
      </c>
      <c r="F255" s="105" t="s">
        <v>381</v>
      </c>
      <c r="G255" s="106" t="s">
        <v>382</v>
      </c>
      <c r="H255" s="107">
        <v>1505.24</v>
      </c>
      <c r="I255" s="107"/>
      <c r="J255" s="108"/>
      <c r="K255" s="109"/>
      <c r="L255" s="79"/>
      <c r="M255" s="110"/>
      <c r="N255" s="75"/>
      <c r="O255" s="111"/>
      <c r="P255" s="111"/>
      <c r="Q255" s="111"/>
      <c r="R255" s="111"/>
      <c r="S255" s="111"/>
      <c r="T255" s="112"/>
      <c r="U255" s="87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113" t="s">
        <v>169</v>
      </c>
      <c r="AS255" s="8"/>
      <c r="AT255" s="113" t="s">
        <v>87</v>
      </c>
      <c r="AU255" s="113" t="s">
        <v>92</v>
      </c>
      <c r="AV255" s="8"/>
      <c r="AW255" s="8"/>
      <c r="AX255" s="8"/>
      <c r="AY255" s="67" t="s">
        <v>85</v>
      </c>
      <c r="AZ255" s="8"/>
      <c r="BA255" s="8"/>
      <c r="BB255" s="8"/>
      <c r="BC255" s="8"/>
      <c r="BD255" s="8"/>
      <c r="BE255" s="114">
        <f>IF(N255="základná",J255,0)</f>
        <v>0</v>
      </c>
      <c r="BF255" s="114">
        <f>IF(N255="znížená",J255,0)</f>
        <v>0</v>
      </c>
      <c r="BG255" s="114">
        <f>IF(N255="zákl. prenesená",J255,0)</f>
        <v>0</v>
      </c>
      <c r="BH255" s="114">
        <f>IF(N255="zníž. prenesená",J255,0)</f>
        <v>0</v>
      </c>
      <c r="BI255" s="114">
        <f>IF(N255="nulová",J255,0)</f>
        <v>0</v>
      </c>
      <c r="BJ255" s="67" t="s">
        <v>92</v>
      </c>
      <c r="BK255" s="115">
        <f>ROUND(I255*H255,3)</f>
        <v>0</v>
      </c>
      <c r="BL255" s="67" t="s">
        <v>169</v>
      </c>
      <c r="BM255" s="113" t="s">
        <v>383</v>
      </c>
      <c r="BN255" s="11"/>
    </row>
    <row r="256" spans="1:66" ht="11.25" customHeight="1" x14ac:dyDescent="0.2">
      <c r="A256" s="12"/>
      <c r="B256" s="16"/>
      <c r="C256" s="28"/>
      <c r="D256" s="124" t="s">
        <v>94</v>
      </c>
      <c r="E256" s="125"/>
      <c r="F256" s="126" t="s">
        <v>384</v>
      </c>
      <c r="G256" s="28"/>
      <c r="H256" s="125"/>
      <c r="I256" s="28"/>
      <c r="J256" s="29"/>
      <c r="K256" s="29"/>
      <c r="L256" s="79"/>
      <c r="M256" s="87"/>
      <c r="N256" s="8"/>
      <c r="O256" s="8"/>
      <c r="P256" s="8"/>
      <c r="Q256" s="8"/>
      <c r="R256" s="8"/>
      <c r="S256" s="8"/>
      <c r="T256" s="121"/>
      <c r="U256" s="87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8"/>
      <c r="AS256" s="8"/>
      <c r="AT256" s="127" t="s">
        <v>94</v>
      </c>
      <c r="AU256" s="127" t="s">
        <v>92</v>
      </c>
      <c r="AV256" s="123" t="s">
        <v>84</v>
      </c>
      <c r="AW256" s="123" t="s">
        <v>96</v>
      </c>
      <c r="AX256" s="123" t="s">
        <v>2</v>
      </c>
      <c r="AY256" s="127" t="s">
        <v>85</v>
      </c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11"/>
    </row>
    <row r="257" spans="1:66" ht="11.25" customHeight="1" x14ac:dyDescent="0.2">
      <c r="A257" s="12"/>
      <c r="B257" s="16"/>
      <c r="C257" s="8"/>
      <c r="D257" s="128" t="s">
        <v>94</v>
      </c>
      <c r="E257" s="129"/>
      <c r="F257" s="130" t="s">
        <v>385</v>
      </c>
      <c r="G257" s="8"/>
      <c r="H257" s="115">
        <v>465.48</v>
      </c>
      <c r="I257" s="8"/>
      <c r="J257" s="18"/>
      <c r="K257" s="18"/>
      <c r="L257" s="79"/>
      <c r="M257" s="87"/>
      <c r="N257" s="8"/>
      <c r="O257" s="8"/>
      <c r="P257" s="8"/>
      <c r="Q257" s="8"/>
      <c r="R257" s="8"/>
      <c r="S257" s="8"/>
      <c r="T257" s="121"/>
      <c r="U257" s="87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8"/>
      <c r="AS257" s="8"/>
      <c r="AT257" s="122" t="s">
        <v>94</v>
      </c>
      <c r="AU257" s="122" t="s">
        <v>92</v>
      </c>
      <c r="AV257" s="123" t="s">
        <v>92</v>
      </c>
      <c r="AW257" s="123" t="s">
        <v>96</v>
      </c>
      <c r="AX257" s="123" t="s">
        <v>2</v>
      </c>
      <c r="AY257" s="122" t="s">
        <v>85</v>
      </c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11"/>
    </row>
    <row r="258" spans="1:66" ht="11.25" customHeight="1" x14ac:dyDescent="0.2">
      <c r="A258" s="12"/>
      <c r="B258" s="16"/>
      <c r="C258" s="8"/>
      <c r="D258" s="128" t="s">
        <v>94</v>
      </c>
      <c r="E258" s="129"/>
      <c r="F258" s="130" t="s">
        <v>386</v>
      </c>
      <c r="G258" s="8"/>
      <c r="H258" s="115">
        <v>40</v>
      </c>
      <c r="I258" s="8"/>
      <c r="J258" s="18"/>
      <c r="K258" s="18"/>
      <c r="L258" s="79"/>
      <c r="M258" s="87"/>
      <c r="N258" s="8"/>
      <c r="O258" s="8"/>
      <c r="P258" s="8"/>
      <c r="Q258" s="8"/>
      <c r="R258" s="8"/>
      <c r="S258" s="8"/>
      <c r="T258" s="121"/>
      <c r="U258" s="87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8"/>
      <c r="AS258" s="8"/>
      <c r="AT258" s="122" t="s">
        <v>94</v>
      </c>
      <c r="AU258" s="122" t="s">
        <v>92</v>
      </c>
      <c r="AV258" s="123" t="s">
        <v>92</v>
      </c>
      <c r="AW258" s="123" t="s">
        <v>96</v>
      </c>
      <c r="AX258" s="123" t="s">
        <v>2</v>
      </c>
      <c r="AY258" s="122" t="s">
        <v>85</v>
      </c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11"/>
    </row>
    <row r="259" spans="1:66" ht="11.25" customHeight="1" x14ac:dyDescent="0.2">
      <c r="A259" s="12"/>
      <c r="B259" s="16"/>
      <c r="C259" s="8"/>
      <c r="D259" s="128" t="s">
        <v>94</v>
      </c>
      <c r="E259" s="155"/>
      <c r="F259" s="156" t="s">
        <v>387</v>
      </c>
      <c r="G259" s="8"/>
      <c r="H259" s="155"/>
      <c r="I259" s="8"/>
      <c r="J259" s="18"/>
      <c r="K259" s="18"/>
      <c r="L259" s="79"/>
      <c r="M259" s="87"/>
      <c r="N259" s="8"/>
      <c r="O259" s="8"/>
      <c r="P259" s="8"/>
      <c r="Q259" s="8"/>
      <c r="R259" s="8"/>
      <c r="S259" s="8"/>
      <c r="T259" s="121"/>
      <c r="U259" s="87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8"/>
      <c r="AS259" s="8"/>
      <c r="AT259" s="127" t="s">
        <v>94</v>
      </c>
      <c r="AU259" s="127" t="s">
        <v>92</v>
      </c>
      <c r="AV259" s="123" t="s">
        <v>84</v>
      </c>
      <c r="AW259" s="123" t="s">
        <v>96</v>
      </c>
      <c r="AX259" s="123" t="s">
        <v>2</v>
      </c>
      <c r="AY259" s="127" t="s">
        <v>85</v>
      </c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11"/>
    </row>
    <row r="260" spans="1:66" ht="11.25" customHeight="1" x14ac:dyDescent="0.2">
      <c r="A260" s="12"/>
      <c r="B260" s="16"/>
      <c r="C260" s="8"/>
      <c r="D260" s="128" t="s">
        <v>94</v>
      </c>
      <c r="E260" s="129"/>
      <c r="F260" s="130" t="s">
        <v>388</v>
      </c>
      <c r="G260" s="8"/>
      <c r="H260" s="115">
        <v>808.96</v>
      </c>
      <c r="I260" s="8"/>
      <c r="J260" s="18"/>
      <c r="K260" s="18"/>
      <c r="L260" s="79"/>
      <c r="M260" s="87"/>
      <c r="N260" s="8"/>
      <c r="O260" s="8"/>
      <c r="P260" s="8"/>
      <c r="Q260" s="8"/>
      <c r="R260" s="8"/>
      <c r="S260" s="8"/>
      <c r="T260" s="121"/>
      <c r="U260" s="87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8"/>
      <c r="AS260" s="8"/>
      <c r="AT260" s="122" t="s">
        <v>94</v>
      </c>
      <c r="AU260" s="122" t="s">
        <v>92</v>
      </c>
      <c r="AV260" s="123" t="s">
        <v>92</v>
      </c>
      <c r="AW260" s="123" t="s">
        <v>96</v>
      </c>
      <c r="AX260" s="123" t="s">
        <v>2</v>
      </c>
      <c r="AY260" s="122" t="s">
        <v>85</v>
      </c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11"/>
    </row>
    <row r="261" spans="1:66" ht="11.25" customHeight="1" x14ac:dyDescent="0.2">
      <c r="A261" s="12"/>
      <c r="B261" s="16"/>
      <c r="C261" s="8"/>
      <c r="D261" s="128" t="s">
        <v>94</v>
      </c>
      <c r="E261" s="129"/>
      <c r="F261" s="130" t="s">
        <v>389</v>
      </c>
      <c r="G261" s="8"/>
      <c r="H261" s="115">
        <v>190.8</v>
      </c>
      <c r="I261" s="8"/>
      <c r="J261" s="18"/>
      <c r="K261" s="18"/>
      <c r="L261" s="79"/>
      <c r="M261" s="87"/>
      <c r="N261" s="8"/>
      <c r="O261" s="8"/>
      <c r="P261" s="8"/>
      <c r="Q261" s="8"/>
      <c r="R261" s="8"/>
      <c r="S261" s="8"/>
      <c r="T261" s="121"/>
      <c r="U261" s="87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8"/>
      <c r="AS261" s="8"/>
      <c r="AT261" s="122" t="s">
        <v>94</v>
      </c>
      <c r="AU261" s="122" t="s">
        <v>92</v>
      </c>
      <c r="AV261" s="123" t="s">
        <v>92</v>
      </c>
      <c r="AW261" s="123" t="s">
        <v>96</v>
      </c>
      <c r="AX261" s="123" t="s">
        <v>2</v>
      </c>
      <c r="AY261" s="122" t="s">
        <v>85</v>
      </c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11"/>
    </row>
    <row r="262" spans="1:66" ht="11.25" customHeight="1" x14ac:dyDescent="0.2">
      <c r="A262" s="12"/>
      <c r="B262" s="16"/>
      <c r="C262" s="26"/>
      <c r="D262" s="131" t="s">
        <v>94</v>
      </c>
      <c r="E262" s="132"/>
      <c r="F262" s="133" t="s">
        <v>122</v>
      </c>
      <c r="G262" s="26"/>
      <c r="H262" s="134">
        <v>1505.24</v>
      </c>
      <c r="I262" s="26"/>
      <c r="J262" s="27"/>
      <c r="K262" s="27"/>
      <c r="L262" s="79"/>
      <c r="M262" s="87"/>
      <c r="N262" s="8"/>
      <c r="O262" s="8"/>
      <c r="P262" s="8"/>
      <c r="Q262" s="8"/>
      <c r="R262" s="8"/>
      <c r="S262" s="8"/>
      <c r="T262" s="121"/>
      <c r="U262" s="87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8"/>
      <c r="AS262" s="8"/>
      <c r="AT262" s="135" t="s">
        <v>94</v>
      </c>
      <c r="AU262" s="135" t="s">
        <v>92</v>
      </c>
      <c r="AV262" s="123" t="s">
        <v>91</v>
      </c>
      <c r="AW262" s="123" t="s">
        <v>96</v>
      </c>
      <c r="AX262" s="123" t="s">
        <v>84</v>
      </c>
      <c r="AY262" s="135" t="s">
        <v>85</v>
      </c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11"/>
    </row>
    <row r="263" spans="1:66" ht="24" customHeight="1" x14ac:dyDescent="0.2">
      <c r="A263" s="12"/>
      <c r="B263" s="79"/>
      <c r="C263" s="104" t="s">
        <v>390</v>
      </c>
      <c r="D263" s="104" t="s">
        <v>87</v>
      </c>
      <c r="E263" s="105" t="s">
        <v>391</v>
      </c>
      <c r="F263" s="105" t="s">
        <v>392</v>
      </c>
      <c r="G263" s="106" t="s">
        <v>382</v>
      </c>
      <c r="H263" s="107">
        <v>1505.24</v>
      </c>
      <c r="I263" s="107"/>
      <c r="J263" s="108"/>
      <c r="K263" s="109"/>
      <c r="L263" s="79"/>
      <c r="M263" s="110"/>
      <c r="N263" s="75"/>
      <c r="O263" s="111"/>
      <c r="P263" s="111"/>
      <c r="Q263" s="111"/>
      <c r="R263" s="111"/>
      <c r="S263" s="111"/>
      <c r="T263" s="112"/>
      <c r="U263" s="87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113" t="s">
        <v>169</v>
      </c>
      <c r="AS263" s="8"/>
      <c r="AT263" s="113" t="s">
        <v>87</v>
      </c>
      <c r="AU263" s="113" t="s">
        <v>92</v>
      </c>
      <c r="AV263" s="8"/>
      <c r="AW263" s="8"/>
      <c r="AX263" s="8"/>
      <c r="AY263" s="67" t="s">
        <v>85</v>
      </c>
      <c r="AZ263" s="8"/>
      <c r="BA263" s="8"/>
      <c r="BB263" s="8"/>
      <c r="BC263" s="8"/>
      <c r="BD263" s="8"/>
      <c r="BE263" s="114">
        <f>IF(N263="základná",J263,0)</f>
        <v>0</v>
      </c>
      <c r="BF263" s="114">
        <f>IF(N263="znížená",J263,0)</f>
        <v>0</v>
      </c>
      <c r="BG263" s="114">
        <f>IF(N263="zákl. prenesená",J263,0)</f>
        <v>0</v>
      </c>
      <c r="BH263" s="114">
        <f>IF(N263="zníž. prenesená",J263,0)</f>
        <v>0</v>
      </c>
      <c r="BI263" s="114">
        <f>IF(N263="nulová",J263,0)</f>
        <v>0</v>
      </c>
      <c r="BJ263" s="67" t="s">
        <v>92</v>
      </c>
      <c r="BK263" s="115">
        <f>ROUND(I263*H263,3)</f>
        <v>0</v>
      </c>
      <c r="BL263" s="67" t="s">
        <v>169</v>
      </c>
      <c r="BM263" s="113" t="s">
        <v>393</v>
      </c>
      <c r="BN263" s="11"/>
    </row>
    <row r="264" spans="1:66" ht="16.5" customHeight="1" x14ac:dyDescent="0.2">
      <c r="A264" s="12"/>
      <c r="B264" s="79"/>
      <c r="C264" s="143" t="s">
        <v>394</v>
      </c>
      <c r="D264" s="143" t="s">
        <v>241</v>
      </c>
      <c r="E264" s="144" t="s">
        <v>395</v>
      </c>
      <c r="F264" s="144" t="s">
        <v>396</v>
      </c>
      <c r="G264" s="145" t="s">
        <v>194</v>
      </c>
      <c r="H264" s="146">
        <v>1.5049999999999999</v>
      </c>
      <c r="I264" s="146"/>
      <c r="J264" s="147"/>
      <c r="K264" s="148"/>
      <c r="L264" s="149"/>
      <c r="M264" s="150"/>
      <c r="N264" s="151"/>
      <c r="O264" s="111"/>
      <c r="P264" s="111"/>
      <c r="Q264" s="111"/>
      <c r="R264" s="111"/>
      <c r="S264" s="111"/>
      <c r="T264" s="112"/>
      <c r="U264" s="87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113" t="s">
        <v>250</v>
      </c>
      <c r="AS264" s="8"/>
      <c r="AT264" s="113" t="s">
        <v>241</v>
      </c>
      <c r="AU264" s="113" t="s">
        <v>92</v>
      </c>
      <c r="AV264" s="8"/>
      <c r="AW264" s="8"/>
      <c r="AX264" s="8"/>
      <c r="AY264" s="67" t="s">
        <v>85</v>
      </c>
      <c r="AZ264" s="8"/>
      <c r="BA264" s="8"/>
      <c r="BB264" s="8"/>
      <c r="BC264" s="8"/>
      <c r="BD264" s="8"/>
      <c r="BE264" s="114">
        <f>IF(N264="základná",J264,0)</f>
        <v>0</v>
      </c>
      <c r="BF264" s="114">
        <f>IF(N264="znížená",J264,0)</f>
        <v>0</v>
      </c>
      <c r="BG264" s="114">
        <f>IF(N264="zákl. prenesená",J264,0)</f>
        <v>0</v>
      </c>
      <c r="BH264" s="114">
        <f>IF(N264="zníž. prenesená",J264,0)</f>
        <v>0</v>
      </c>
      <c r="BI264" s="114">
        <f>IF(N264="nulová",J264,0)</f>
        <v>0</v>
      </c>
      <c r="BJ264" s="67" t="s">
        <v>92</v>
      </c>
      <c r="BK264" s="115">
        <f>ROUND(I264*H264,3)</f>
        <v>0</v>
      </c>
      <c r="BL264" s="67" t="s">
        <v>169</v>
      </c>
      <c r="BM264" s="113" t="s">
        <v>397</v>
      </c>
      <c r="BN264" s="11"/>
    </row>
    <row r="265" spans="1:66" ht="16.5" customHeight="1" x14ac:dyDescent="0.2">
      <c r="A265" s="12"/>
      <c r="B265" s="79"/>
      <c r="C265" s="143" t="s">
        <v>398</v>
      </c>
      <c r="D265" s="143" t="s">
        <v>241</v>
      </c>
      <c r="E265" s="144" t="s">
        <v>399</v>
      </c>
      <c r="F265" s="144" t="s">
        <v>400</v>
      </c>
      <c r="G265" s="145" t="s">
        <v>262</v>
      </c>
      <c r="H265" s="146">
        <v>1</v>
      </c>
      <c r="I265" s="146"/>
      <c r="J265" s="147"/>
      <c r="K265" s="148"/>
      <c r="L265" s="149"/>
      <c r="M265" s="150"/>
      <c r="N265" s="151"/>
      <c r="O265" s="111"/>
      <c r="P265" s="111"/>
      <c r="Q265" s="111"/>
      <c r="R265" s="111"/>
      <c r="S265" s="111"/>
      <c r="T265" s="112"/>
      <c r="U265" s="87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113" t="s">
        <v>250</v>
      </c>
      <c r="AS265" s="8"/>
      <c r="AT265" s="113" t="s">
        <v>241</v>
      </c>
      <c r="AU265" s="113" t="s">
        <v>92</v>
      </c>
      <c r="AV265" s="8"/>
      <c r="AW265" s="8"/>
      <c r="AX265" s="8"/>
      <c r="AY265" s="67" t="s">
        <v>85</v>
      </c>
      <c r="AZ265" s="8"/>
      <c r="BA265" s="8"/>
      <c r="BB265" s="8"/>
      <c r="BC265" s="8"/>
      <c r="BD265" s="8"/>
      <c r="BE265" s="114">
        <f>IF(N265="základná",J265,0)</f>
        <v>0</v>
      </c>
      <c r="BF265" s="114">
        <f>IF(N265="znížená",J265,0)</f>
        <v>0</v>
      </c>
      <c r="BG265" s="114">
        <f>IF(N265="zákl. prenesená",J265,0)</f>
        <v>0</v>
      </c>
      <c r="BH265" s="114">
        <f>IF(N265="zníž. prenesená",J265,0)</f>
        <v>0</v>
      </c>
      <c r="BI265" s="114">
        <f>IF(N265="nulová",J265,0)</f>
        <v>0</v>
      </c>
      <c r="BJ265" s="67" t="s">
        <v>92</v>
      </c>
      <c r="BK265" s="115">
        <f>ROUND(I265*H265,3)</f>
        <v>0</v>
      </c>
      <c r="BL265" s="67" t="s">
        <v>169</v>
      </c>
      <c r="BM265" s="113" t="s">
        <v>401</v>
      </c>
      <c r="BN265" s="11"/>
    </row>
    <row r="266" spans="1:66" ht="24" customHeight="1" x14ac:dyDescent="0.2">
      <c r="A266" s="12"/>
      <c r="B266" s="79"/>
      <c r="C266" s="104" t="s">
        <v>402</v>
      </c>
      <c r="D266" s="104" t="s">
        <v>87</v>
      </c>
      <c r="E266" s="105" t="s">
        <v>403</v>
      </c>
      <c r="F266" s="105" t="s">
        <v>404</v>
      </c>
      <c r="G266" s="106" t="s">
        <v>336</v>
      </c>
      <c r="H266" s="107">
        <v>99.528000000000006</v>
      </c>
      <c r="I266" s="107"/>
      <c r="J266" s="108"/>
      <c r="K266" s="109"/>
      <c r="L266" s="79"/>
      <c r="M266" s="110"/>
      <c r="N266" s="75"/>
      <c r="O266" s="111"/>
      <c r="P266" s="111"/>
      <c r="Q266" s="111"/>
      <c r="R266" s="111"/>
      <c r="S266" s="111"/>
      <c r="T266" s="112"/>
      <c r="U266" s="87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113" t="s">
        <v>169</v>
      </c>
      <c r="AS266" s="8"/>
      <c r="AT266" s="113" t="s">
        <v>87</v>
      </c>
      <c r="AU266" s="113" t="s">
        <v>92</v>
      </c>
      <c r="AV266" s="8"/>
      <c r="AW266" s="8"/>
      <c r="AX266" s="8"/>
      <c r="AY266" s="67" t="s">
        <v>85</v>
      </c>
      <c r="AZ266" s="8"/>
      <c r="BA266" s="8"/>
      <c r="BB266" s="8"/>
      <c r="BC266" s="8"/>
      <c r="BD266" s="8"/>
      <c r="BE266" s="114">
        <f>IF(N266="základná",J266,0)</f>
        <v>0</v>
      </c>
      <c r="BF266" s="114">
        <f>IF(N266="znížená",J266,0)</f>
        <v>0</v>
      </c>
      <c r="BG266" s="114">
        <f>IF(N266="zákl. prenesená",J266,0)</f>
        <v>0</v>
      </c>
      <c r="BH266" s="114">
        <f>IF(N266="zníž. prenesená",J266,0)</f>
        <v>0</v>
      </c>
      <c r="BI266" s="114">
        <f>IF(N266="nulová",J266,0)</f>
        <v>0</v>
      </c>
      <c r="BJ266" s="67" t="s">
        <v>92</v>
      </c>
      <c r="BK266" s="115">
        <f>ROUND(I266*H266,3)</f>
        <v>0</v>
      </c>
      <c r="BL266" s="67" t="s">
        <v>169</v>
      </c>
      <c r="BM266" s="113" t="s">
        <v>405</v>
      </c>
      <c r="BN266" s="11"/>
    </row>
    <row r="267" spans="1:66" ht="22.9" customHeight="1" x14ac:dyDescent="0.2">
      <c r="A267" s="12"/>
      <c r="B267" s="16"/>
      <c r="C267" s="71"/>
      <c r="D267" s="138" t="s">
        <v>81</v>
      </c>
      <c r="E267" s="70" t="s">
        <v>406</v>
      </c>
      <c r="F267" s="70" t="s">
        <v>407</v>
      </c>
      <c r="G267" s="71"/>
      <c r="H267" s="71"/>
      <c r="I267" s="71"/>
      <c r="J267" s="139"/>
      <c r="K267" s="120"/>
      <c r="L267" s="79"/>
      <c r="M267" s="87"/>
      <c r="N267" s="8"/>
      <c r="O267" s="8"/>
      <c r="P267" s="97"/>
      <c r="Q267" s="8"/>
      <c r="R267" s="97"/>
      <c r="S267" s="8"/>
      <c r="T267" s="98"/>
      <c r="U267" s="87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4" t="s">
        <v>92</v>
      </c>
      <c r="AS267" s="8"/>
      <c r="AT267" s="99" t="s">
        <v>81</v>
      </c>
      <c r="AU267" s="99" t="s">
        <v>84</v>
      </c>
      <c r="AV267" s="8"/>
      <c r="AW267" s="8"/>
      <c r="AX267" s="8"/>
      <c r="AY267" s="94" t="s">
        <v>85</v>
      </c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100">
        <f>SUM(BK268:BK275)</f>
        <v>0</v>
      </c>
      <c r="BL267" s="8"/>
      <c r="BM267" s="8"/>
      <c r="BN267" s="11"/>
    </row>
    <row r="268" spans="1:66" ht="24" customHeight="1" x14ac:dyDescent="0.2">
      <c r="A268" s="12"/>
      <c r="B268" s="79"/>
      <c r="C268" s="104" t="s">
        <v>408</v>
      </c>
      <c r="D268" s="104" t="s">
        <v>87</v>
      </c>
      <c r="E268" s="105" t="s">
        <v>409</v>
      </c>
      <c r="F268" s="105" t="s">
        <v>410</v>
      </c>
      <c r="G268" s="106" t="s">
        <v>90</v>
      </c>
      <c r="H268" s="107">
        <v>40.691000000000003</v>
      </c>
      <c r="I268" s="107"/>
      <c r="J268" s="108"/>
      <c r="K268" s="109"/>
      <c r="L268" s="79"/>
      <c r="M268" s="110"/>
      <c r="N268" s="75"/>
      <c r="O268" s="111"/>
      <c r="P268" s="111"/>
      <c r="Q268" s="111"/>
      <c r="R268" s="111"/>
      <c r="S268" s="111"/>
      <c r="T268" s="112"/>
      <c r="U268" s="87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113" t="s">
        <v>169</v>
      </c>
      <c r="AS268" s="8"/>
      <c r="AT268" s="113" t="s">
        <v>87</v>
      </c>
      <c r="AU268" s="113" t="s">
        <v>92</v>
      </c>
      <c r="AV268" s="8"/>
      <c r="AW268" s="8"/>
      <c r="AX268" s="8"/>
      <c r="AY268" s="67" t="s">
        <v>85</v>
      </c>
      <c r="AZ268" s="8"/>
      <c r="BA268" s="8"/>
      <c r="BB268" s="8"/>
      <c r="BC268" s="8"/>
      <c r="BD268" s="8"/>
      <c r="BE268" s="114">
        <f>IF(N268="základná",J268,0)</f>
        <v>0</v>
      </c>
      <c r="BF268" s="114">
        <f>IF(N268="znížená",J268,0)</f>
        <v>0</v>
      </c>
      <c r="BG268" s="114">
        <f>IF(N268="zákl. prenesená",J268,0)</f>
        <v>0</v>
      </c>
      <c r="BH268" s="114">
        <f>IF(N268="zníž. prenesená",J268,0)</f>
        <v>0</v>
      </c>
      <c r="BI268" s="114">
        <f>IF(N268="nulová",J268,0)</f>
        <v>0</v>
      </c>
      <c r="BJ268" s="67" t="s">
        <v>92</v>
      </c>
      <c r="BK268" s="115">
        <f>ROUND(I268*H268,3)</f>
        <v>0</v>
      </c>
      <c r="BL268" s="67" t="s">
        <v>169</v>
      </c>
      <c r="BM268" s="113" t="s">
        <v>411</v>
      </c>
      <c r="BN268" s="11"/>
    </row>
    <row r="269" spans="1:66" ht="11.25" customHeight="1" x14ac:dyDescent="0.2">
      <c r="A269" s="12"/>
      <c r="B269" s="16"/>
      <c r="C269" s="28"/>
      <c r="D269" s="124" t="s">
        <v>94</v>
      </c>
      <c r="E269" s="140"/>
      <c r="F269" s="141" t="s">
        <v>412</v>
      </c>
      <c r="G269" s="28"/>
      <c r="H269" s="142">
        <v>6.48</v>
      </c>
      <c r="I269" s="28"/>
      <c r="J269" s="29"/>
      <c r="K269" s="29"/>
      <c r="L269" s="79"/>
      <c r="M269" s="87"/>
      <c r="N269" s="8"/>
      <c r="O269" s="8"/>
      <c r="P269" s="8"/>
      <c r="Q269" s="8"/>
      <c r="R269" s="8"/>
      <c r="S269" s="8"/>
      <c r="T269" s="121"/>
      <c r="U269" s="87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8"/>
      <c r="AS269" s="8"/>
      <c r="AT269" s="122" t="s">
        <v>94</v>
      </c>
      <c r="AU269" s="122" t="s">
        <v>92</v>
      </c>
      <c r="AV269" s="123" t="s">
        <v>92</v>
      </c>
      <c r="AW269" s="123" t="s">
        <v>96</v>
      </c>
      <c r="AX269" s="123" t="s">
        <v>2</v>
      </c>
      <c r="AY269" s="122" t="s">
        <v>85</v>
      </c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11"/>
    </row>
    <row r="270" spans="1:66" ht="11.25" customHeight="1" x14ac:dyDescent="0.2">
      <c r="A270" s="12"/>
      <c r="B270" s="16"/>
      <c r="C270" s="8"/>
      <c r="D270" s="128" t="s">
        <v>94</v>
      </c>
      <c r="E270" s="129"/>
      <c r="F270" s="130" t="s">
        <v>413</v>
      </c>
      <c r="G270" s="8"/>
      <c r="H270" s="115">
        <v>0.72</v>
      </c>
      <c r="I270" s="8"/>
      <c r="J270" s="18"/>
      <c r="K270" s="18"/>
      <c r="L270" s="79"/>
      <c r="M270" s="87"/>
      <c r="N270" s="8"/>
      <c r="O270" s="8"/>
      <c r="P270" s="8"/>
      <c r="Q270" s="8"/>
      <c r="R270" s="8"/>
      <c r="S270" s="8"/>
      <c r="T270" s="121"/>
      <c r="U270" s="87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8"/>
      <c r="AS270" s="8"/>
      <c r="AT270" s="122" t="s">
        <v>94</v>
      </c>
      <c r="AU270" s="122" t="s">
        <v>92</v>
      </c>
      <c r="AV270" s="123" t="s">
        <v>92</v>
      </c>
      <c r="AW270" s="123" t="s">
        <v>96</v>
      </c>
      <c r="AX270" s="123" t="s">
        <v>2</v>
      </c>
      <c r="AY270" s="122" t="s">
        <v>85</v>
      </c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11"/>
    </row>
    <row r="271" spans="1:66" ht="11.25" customHeight="1" x14ac:dyDescent="0.2">
      <c r="A271" s="12"/>
      <c r="B271" s="16"/>
      <c r="C271" s="8"/>
      <c r="D271" s="128" t="s">
        <v>94</v>
      </c>
      <c r="E271" s="155"/>
      <c r="F271" s="156" t="s">
        <v>387</v>
      </c>
      <c r="G271" s="8"/>
      <c r="H271" s="155"/>
      <c r="I271" s="8"/>
      <c r="J271" s="18"/>
      <c r="K271" s="18"/>
      <c r="L271" s="79"/>
      <c r="M271" s="87"/>
      <c r="N271" s="8"/>
      <c r="O271" s="8"/>
      <c r="P271" s="8"/>
      <c r="Q271" s="8"/>
      <c r="R271" s="8"/>
      <c r="S271" s="8"/>
      <c r="T271" s="121"/>
      <c r="U271" s="87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8"/>
      <c r="AS271" s="8"/>
      <c r="AT271" s="127" t="s">
        <v>94</v>
      </c>
      <c r="AU271" s="127" t="s">
        <v>92</v>
      </c>
      <c r="AV271" s="123" t="s">
        <v>84</v>
      </c>
      <c r="AW271" s="123" t="s">
        <v>96</v>
      </c>
      <c r="AX271" s="123" t="s">
        <v>2</v>
      </c>
      <c r="AY271" s="127" t="s">
        <v>85</v>
      </c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11"/>
    </row>
    <row r="272" spans="1:66" ht="11.25" customHeight="1" x14ac:dyDescent="0.2">
      <c r="A272" s="12"/>
      <c r="B272" s="16"/>
      <c r="C272" s="8"/>
      <c r="D272" s="128" t="s">
        <v>94</v>
      </c>
      <c r="E272" s="129"/>
      <c r="F272" s="130" t="s">
        <v>414</v>
      </c>
      <c r="G272" s="8"/>
      <c r="H272" s="115">
        <v>26.291</v>
      </c>
      <c r="I272" s="8"/>
      <c r="J272" s="18"/>
      <c r="K272" s="18"/>
      <c r="L272" s="79"/>
      <c r="M272" s="87"/>
      <c r="N272" s="8"/>
      <c r="O272" s="8"/>
      <c r="P272" s="8"/>
      <c r="Q272" s="8"/>
      <c r="R272" s="8"/>
      <c r="S272" s="8"/>
      <c r="T272" s="121"/>
      <c r="U272" s="87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8"/>
      <c r="AS272" s="8"/>
      <c r="AT272" s="122" t="s">
        <v>94</v>
      </c>
      <c r="AU272" s="122" t="s">
        <v>92</v>
      </c>
      <c r="AV272" s="123" t="s">
        <v>92</v>
      </c>
      <c r="AW272" s="123" t="s">
        <v>96</v>
      </c>
      <c r="AX272" s="123" t="s">
        <v>2</v>
      </c>
      <c r="AY272" s="122" t="s">
        <v>85</v>
      </c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11"/>
    </row>
    <row r="273" spans="1:66" ht="11.25" customHeight="1" x14ac:dyDescent="0.2">
      <c r="A273" s="12"/>
      <c r="B273" s="16"/>
      <c r="C273" s="8"/>
      <c r="D273" s="128" t="s">
        <v>94</v>
      </c>
      <c r="E273" s="129"/>
      <c r="F273" s="130" t="s">
        <v>415</v>
      </c>
      <c r="G273" s="8"/>
      <c r="H273" s="115">
        <v>7.2</v>
      </c>
      <c r="I273" s="8"/>
      <c r="J273" s="18"/>
      <c r="K273" s="18"/>
      <c r="L273" s="79"/>
      <c r="M273" s="87"/>
      <c r="N273" s="8"/>
      <c r="O273" s="8"/>
      <c r="P273" s="8"/>
      <c r="Q273" s="8"/>
      <c r="R273" s="8"/>
      <c r="S273" s="8"/>
      <c r="T273" s="121"/>
      <c r="U273" s="87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8"/>
      <c r="AS273" s="8"/>
      <c r="AT273" s="122" t="s">
        <v>94</v>
      </c>
      <c r="AU273" s="122" t="s">
        <v>92</v>
      </c>
      <c r="AV273" s="123" t="s">
        <v>92</v>
      </c>
      <c r="AW273" s="123" t="s">
        <v>96</v>
      </c>
      <c r="AX273" s="123" t="s">
        <v>2</v>
      </c>
      <c r="AY273" s="122" t="s">
        <v>85</v>
      </c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11"/>
    </row>
    <row r="274" spans="1:66" ht="11.25" customHeight="1" x14ac:dyDescent="0.2">
      <c r="A274" s="12"/>
      <c r="B274" s="16"/>
      <c r="C274" s="26"/>
      <c r="D274" s="131" t="s">
        <v>94</v>
      </c>
      <c r="E274" s="132"/>
      <c r="F274" s="133" t="s">
        <v>122</v>
      </c>
      <c r="G274" s="26"/>
      <c r="H274" s="134">
        <v>40.691000000000003</v>
      </c>
      <c r="I274" s="26"/>
      <c r="J274" s="27"/>
      <c r="K274" s="27"/>
      <c r="L274" s="79"/>
      <c r="M274" s="87"/>
      <c r="N274" s="8"/>
      <c r="O274" s="8"/>
      <c r="P274" s="8"/>
      <c r="Q274" s="8"/>
      <c r="R274" s="8"/>
      <c r="S274" s="8"/>
      <c r="T274" s="121"/>
      <c r="U274" s="87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8"/>
      <c r="AS274" s="8"/>
      <c r="AT274" s="135" t="s">
        <v>94</v>
      </c>
      <c r="AU274" s="135" t="s">
        <v>92</v>
      </c>
      <c r="AV274" s="123" t="s">
        <v>91</v>
      </c>
      <c r="AW274" s="123" t="s">
        <v>96</v>
      </c>
      <c r="AX274" s="123" t="s">
        <v>84</v>
      </c>
      <c r="AY274" s="135" t="s">
        <v>85</v>
      </c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11"/>
    </row>
    <row r="275" spans="1:66" ht="24" customHeight="1" x14ac:dyDescent="0.2">
      <c r="A275" s="12"/>
      <c r="B275" s="79"/>
      <c r="C275" s="104" t="s">
        <v>416</v>
      </c>
      <c r="D275" s="104" t="s">
        <v>87</v>
      </c>
      <c r="E275" s="105" t="s">
        <v>417</v>
      </c>
      <c r="F275" s="105" t="s">
        <v>418</v>
      </c>
      <c r="G275" s="106" t="s">
        <v>90</v>
      </c>
      <c r="H275" s="107">
        <v>40.691000000000003</v>
      </c>
      <c r="I275" s="107"/>
      <c r="J275" s="108"/>
      <c r="K275" s="109"/>
      <c r="L275" s="79"/>
      <c r="M275" s="157"/>
      <c r="N275" s="158"/>
      <c r="O275" s="159"/>
      <c r="P275" s="159"/>
      <c r="Q275" s="159"/>
      <c r="R275" s="159"/>
      <c r="S275" s="159"/>
      <c r="T275" s="160"/>
      <c r="U275" s="87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113" t="s">
        <v>169</v>
      </c>
      <c r="AS275" s="8"/>
      <c r="AT275" s="113" t="s">
        <v>87</v>
      </c>
      <c r="AU275" s="113" t="s">
        <v>92</v>
      </c>
      <c r="AV275" s="8"/>
      <c r="AW275" s="8"/>
      <c r="AX275" s="8"/>
      <c r="AY275" s="67" t="s">
        <v>85</v>
      </c>
      <c r="AZ275" s="8"/>
      <c r="BA275" s="8"/>
      <c r="BB275" s="8"/>
      <c r="BC275" s="8"/>
      <c r="BD275" s="8"/>
      <c r="BE275" s="114">
        <f>IF(N275="základná",J275,0)</f>
        <v>0</v>
      </c>
      <c r="BF275" s="114">
        <f>IF(N275="znížená",J275,0)</f>
        <v>0</v>
      </c>
      <c r="BG275" s="114">
        <f>IF(N275="zákl. prenesená",J275,0)</f>
        <v>0</v>
      </c>
      <c r="BH275" s="114">
        <f>IF(N275="zníž. prenesená",J275,0)</f>
        <v>0</v>
      </c>
      <c r="BI275" s="114">
        <f>IF(N275="nulová",J275,0)</f>
        <v>0</v>
      </c>
      <c r="BJ275" s="67" t="s">
        <v>92</v>
      </c>
      <c r="BK275" s="115">
        <f>ROUND(I275*H275,3)</f>
        <v>0</v>
      </c>
      <c r="BL275" s="67" t="s">
        <v>169</v>
      </c>
      <c r="BM275" s="113" t="s">
        <v>419</v>
      </c>
      <c r="BN275" s="11"/>
    </row>
    <row r="276" spans="1:66" ht="8.1" customHeight="1" x14ac:dyDescent="0.2">
      <c r="A276" s="161"/>
      <c r="B276" s="55"/>
      <c r="C276" s="162"/>
      <c r="D276" s="162"/>
      <c r="E276" s="162"/>
      <c r="F276" s="162"/>
      <c r="G276" s="162"/>
      <c r="H276" s="162"/>
      <c r="I276" s="162"/>
      <c r="J276" s="163"/>
      <c r="K276" s="163"/>
      <c r="L276" s="164"/>
      <c r="M276" s="165"/>
      <c r="N276" s="165"/>
      <c r="O276" s="165"/>
      <c r="P276" s="165"/>
      <c r="Q276" s="165"/>
      <c r="R276" s="165"/>
      <c r="S276" s="165"/>
      <c r="T276" s="165"/>
      <c r="U276" s="166"/>
      <c r="V276" s="166"/>
      <c r="W276" s="166"/>
      <c r="X276" s="166"/>
      <c r="Y276" s="166"/>
      <c r="Z276" s="166"/>
      <c r="AA276" s="166"/>
      <c r="AB276" s="166"/>
      <c r="AC276" s="166"/>
      <c r="AD276" s="166"/>
      <c r="AE276" s="166"/>
      <c r="AF276" s="167"/>
      <c r="AG276" s="167"/>
      <c r="AH276" s="167"/>
      <c r="AI276" s="167"/>
      <c r="AJ276" s="167"/>
      <c r="AK276" s="167"/>
      <c r="AL276" s="167"/>
      <c r="AM276" s="167"/>
      <c r="AN276" s="167"/>
      <c r="AO276" s="167"/>
      <c r="AP276" s="167"/>
      <c r="AQ276" s="167"/>
      <c r="AR276" s="166"/>
      <c r="AS276" s="166"/>
      <c r="AT276" s="166"/>
      <c r="AU276" s="166"/>
      <c r="AV276" s="166"/>
      <c r="AW276" s="166"/>
      <c r="AX276" s="166"/>
      <c r="AY276" s="166"/>
      <c r="AZ276" s="166"/>
      <c r="BA276" s="166"/>
      <c r="BB276" s="166"/>
      <c r="BC276" s="166"/>
      <c r="BD276" s="166"/>
      <c r="BE276" s="166"/>
      <c r="BF276" s="166"/>
      <c r="BG276" s="166"/>
      <c r="BH276" s="166"/>
      <c r="BI276" s="166"/>
      <c r="BJ276" s="166"/>
      <c r="BK276" s="166"/>
      <c r="BL276" s="166"/>
      <c r="BM276" s="166"/>
      <c r="BN276" s="168"/>
    </row>
  </sheetData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orientation="portrait"/>
  <headerFooter>
    <oddFooter>&amp;C&amp;"Arial CE,Regular"&amp;8&amp;K000000Strana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2 - Architektonicko – sta...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modified xsi:type="dcterms:W3CDTF">2020-02-27T19:56:50Z</dcterms:modified>
</cp:coreProperties>
</file>